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defaultThemeVersion="166925"/>
  <xr:revisionPtr revIDLastSave="0" documentId="13_ncr:1_{84955661-6E60-4EB0-AEE5-814059C9E00D}" xr6:coauthVersionLast="47" xr6:coauthVersionMax="47" xr10:uidLastSave="{00000000-0000-0000-0000-000000000000}"/>
  <bookViews>
    <workbookView xWindow="-57720" yWindow="0" windowWidth="29040" windowHeight="15720" xr2:uid="{D7114DF1-983D-4B36-8B83-6DF1ADC675FD}"/>
  </bookViews>
  <sheets>
    <sheet name="Version" sheetId="2" r:id="rId1"/>
    <sheet name="Contents" sheetId="3" r:id="rId2"/>
    <sheet name="Table 1A" sheetId="4" r:id="rId3"/>
    <sheet name="Table 1B" sheetId="5" r:id="rId4"/>
    <sheet name="Table 2" sheetId="6" r:id="rId5"/>
    <sheet name="Table 3" sheetId="7" r:id="rId6"/>
    <sheet name="Table 4" sheetId="8" r:id="rId7"/>
    <sheet name="Table 5" sheetId="9" r:id="rId8"/>
    <sheet name="Table 6" sheetId="10" r:id="rId9"/>
    <sheet name="Table 7" sheetId="11" r:id="rId10"/>
    <sheet name="Table 8" sheetId="12" r:id="rId11"/>
    <sheet name="Table 9" sheetId="13" r:id="rId12"/>
    <sheet name="Table 10" sheetId="14" r:id="rId13"/>
    <sheet name="Table 11" sheetId="15" r:id="rId14"/>
    <sheet name="Table 12" sheetId="16" r:id="rId15"/>
  </sheets>
  <externalReferences>
    <externalReference r:id="rId16"/>
  </externalReferences>
  <definedNames>
    <definedName name="CURRENT_YEAR">[1]Info!$C$2</definedName>
    <definedName name="One_million">1000000</definedName>
    <definedName name="One_thousand">1000</definedName>
    <definedName name="PREVIOUS_YEAR">[1]Info!$C$3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" i="3" l="1"/>
  <c r="C27" i="3"/>
  <c r="C26" i="3"/>
  <c r="C25" i="3"/>
  <c r="C24" i="3"/>
  <c r="C23" i="3"/>
  <c r="C22" i="3"/>
  <c r="C21" i="3"/>
  <c r="C20" i="3"/>
  <c r="C19" i="3"/>
  <c r="C18" i="3"/>
  <c r="C17" i="3"/>
  <c r="C16" i="3"/>
</calcChain>
</file>

<file path=xl/sharedStrings.xml><?xml version="1.0" encoding="utf-8"?>
<sst xmlns="http://schemas.openxmlformats.org/spreadsheetml/2006/main" count="304" uniqueCount="140">
  <si>
    <t>SEPA</t>
  </si>
  <si>
    <t>Scottish Environment Protection Agency</t>
  </si>
  <si>
    <t>Buidheann Dìon Àrainneachd na h-Alba</t>
  </si>
  <si>
    <t>Version</t>
  </si>
  <si>
    <t>Date</t>
  </si>
  <si>
    <t>Description</t>
  </si>
  <si>
    <t>27/10/2026</t>
  </si>
  <si>
    <t>Initial Release</t>
  </si>
  <si>
    <t>Publisher:</t>
  </si>
  <si>
    <t>Licence:</t>
  </si>
  <si>
    <t>http://www.nationalarchives.gov.uk/doc/open-government-licence/version/3/</t>
  </si>
  <si>
    <t>Contact:</t>
  </si>
  <si>
    <t>waste.data@sepa.org.uk</t>
  </si>
  <si>
    <t>Scottish household waste generated and managed 2025</t>
  </si>
  <si>
    <t>Tables</t>
  </si>
  <si>
    <t>Table 1A</t>
  </si>
  <si>
    <t>Table 1B</t>
  </si>
  <si>
    <t>Table 2</t>
  </si>
  <si>
    <t>Table 3</t>
  </si>
  <si>
    <t>Table 4</t>
  </si>
  <si>
    <t>Table 5</t>
  </si>
  <si>
    <t>Table 6</t>
  </si>
  <si>
    <t>Table 7</t>
  </si>
  <si>
    <t>Table 8</t>
  </si>
  <si>
    <t>Table 9</t>
  </si>
  <si>
    <t>Table 10</t>
  </si>
  <si>
    <t>Table 11</t>
  </si>
  <si>
    <t>Table 12</t>
  </si>
  <si>
    <t>Table 1A. Scottish household waste generated and managed in 2025 - summary data</t>
  </si>
  <si>
    <t>Local authority</t>
  </si>
  <si>
    <t>Generated (tonnes)</t>
  </si>
  <si>
    <t>Recycled (tonnes)</t>
  </si>
  <si>
    <t>Recycled (%)</t>
  </si>
  <si>
    <t>Other diversion from landfill (tonnes)</t>
  </si>
  <si>
    <t>Other diversion from landfill (%)</t>
  </si>
  <si>
    <t>Landfilled (tonnes)</t>
  </si>
  <si>
    <t>Landfilled (%)</t>
  </si>
  <si>
    <t>2024 Recycled (%)</t>
  </si>
  <si>
    <t>Aberdeen City</t>
  </si>
  <si>
    <t>Aberdeenshire</t>
  </si>
  <si>
    <t>Angus</t>
  </si>
  <si>
    <t>Argyll and Bute</t>
  </si>
  <si>
    <t>City of Edinburgh</t>
  </si>
  <si>
    <t>Clackmannanshire</t>
  </si>
  <si>
    <t>Dumfries and Galloway</t>
  </si>
  <si>
    <t>Dundee City</t>
  </si>
  <si>
    <t>East Ayrshire</t>
  </si>
  <si>
    <t>East Dunbartonshire</t>
  </si>
  <si>
    <t>East Lothian</t>
  </si>
  <si>
    <t>East Renfrewshire</t>
  </si>
  <si>
    <t>Falkirk</t>
  </si>
  <si>
    <t>Fife</t>
  </si>
  <si>
    <t>Glasgow City</t>
  </si>
  <si>
    <t>Highland</t>
  </si>
  <si>
    <t>Inverclyde</t>
  </si>
  <si>
    <t>Midlothian</t>
  </si>
  <si>
    <t>Moray</t>
  </si>
  <si>
    <t>Na h-Eileanan Siar</t>
  </si>
  <si>
    <t>North Ayrshire</t>
  </si>
  <si>
    <t>North Lanarkshire</t>
  </si>
  <si>
    <t>Orkney Islands</t>
  </si>
  <si>
    <t>Perth and Kinross</t>
  </si>
  <si>
    <t>Renfrewshire</t>
  </si>
  <si>
    <t>Scottish Borders</t>
  </si>
  <si>
    <t>Shetland Islands</t>
  </si>
  <si>
    <t>South Ayrshire</t>
  </si>
  <si>
    <t>South Lanarkshire</t>
  </si>
  <si>
    <t>Stirling</t>
  </si>
  <si>
    <t>West Dunbartonshire</t>
  </si>
  <si>
    <t>West Lothian</t>
  </si>
  <si>
    <t>Scotland</t>
  </si>
  <si>
    <t>Table 1B. Scottish household waste generated and managed per person in 2025 - summary data</t>
  </si>
  <si>
    <t>Generated (tonnes per person)</t>
  </si>
  <si>
    <t>Recycled (tonnes per person)</t>
  </si>
  <si>
    <t>Other diversion from landfill (tonnes per person)</t>
  </si>
  <si>
    <t>Landfilled (tonnes per person)</t>
  </si>
  <si>
    <t>Table 2. Household waste generated in Scotland 2011 - 2025 (tonnes)</t>
  </si>
  <si>
    <t>Waste category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</si>
  <si>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</si>
  <si>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</si>
  <si>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</si>
  <si>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</si>
  <si>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</si>
  <si>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</si>
  <si>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</si>
  <si>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</si>
  <si>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</si>
  <si>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</si>
  <si>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</si>
  <si>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</si>
  <si>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</si>
  <si>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</si>
  <si>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</si>
  <si>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Household and similar wastes</t>
  </si>
  <si>
    <t>Vegetal wastes</t>
  </si>
  <si>
    <t>Mixed and undifferentiated materials</t>
  </si>
  <si>
    <t>Paper and cardboard wastes</t>
  </si>
  <si>
    <t>Animal and mixed food waste</t>
  </si>
  <si>
    <t>Wood wastes</t>
  </si>
  <si>
    <t>Glass wastes</t>
  </si>
  <si>
    <t>Construction and soils</t>
  </si>
  <si>
    <t>Discarded equipment</t>
  </si>
  <si>
    <t>Metallic wastes</t>
  </si>
  <si>
    <t>Textile wastes</t>
  </si>
  <si>
    <t>Plastic wastes</t>
  </si>
  <si>
    <t>Rubber wastes</t>
  </si>
  <si>
    <t>Batteries and accumulators wastes</t>
  </si>
  <si>
    <t>Used oils</t>
  </si>
  <si>
    <t>Chemical wastes</t>
  </si>
  <si>
    <t>Discarded vehicles</t>
  </si>
  <si>
    <t>Health care and biological wastes</t>
  </si>
  <si>
    <t>Total</t>
  </si>
  <si>
    <t>Table 3. Scottish segregated recyclate by collection method 2013 - 2025 (tonnes)</t>
  </si>
  <si>
    <t>Year</t>
  </si>
  <si>
    <t>Kerbside collection (tonnes)</t>
  </si>
  <si>
    <t>Non Kerbside collection (tonnes)</t>
  </si>
  <si>
    <t>Total (tonnes)</t>
  </si>
  <si>
    <t>Kerbside collectiion as percentage of total (%)</t>
  </si>
  <si>
    <t>Table 4. Scottish segregated recyclate collected from kerbside by authority type 2013 - 2025 (tonnes)</t>
  </si>
  <si>
    <t>Rural authorities</t>
  </si>
  <si>
    <t>Urban authorities</t>
  </si>
  <si>
    <t>Table 5. Scottish household waste recycling rates 2011 - 2025</t>
  </si>
  <si>
    <t>Recycling rate (%)</t>
  </si>
  <si>
    <t>Table 6. Breakdown of Scottish household waste recycled 2011 - 2025 (tonnes)</t>
  </si>
  <si>
    <t>Recycled or reused</t>
  </si>
  <si>
    <t>Composted</t>
  </si>
  <si>
    <t>Table 7. Scottish household waste recycled or reused by waste category 2011 - 2025 (tonnes)</t>
  </si>
  <si>
    <t>Table 8. Scottish Paper and cardboard wastes recycled or reused by WasteDataFlow 
categories 2013 - 2025 (tonnes)</t>
  </si>
  <si>
    <t>Segregated paper</t>
  </si>
  <si>
    <t>Segregated cardboard</t>
  </si>
  <si>
    <t>Mixed paper and cardboard</t>
  </si>
  <si>
    <t>Table 9. Scottish household waste composted by waste category 2011 - 2025 (tonnes)</t>
  </si>
  <si>
    <t>Table 10. Breakdown of treatment for Scottish household waste managed by other diversion from 
landfill 2011 - 2025 (tonnes)</t>
  </si>
  <si>
    <t>Incinerated</t>
  </si>
  <si>
    <t>Non-PAS 100 / 110 compost</t>
  </si>
  <si>
    <t>Other treatments</t>
  </si>
  <si>
    <t>Total other diversion</t>
  </si>
  <si>
    <t>Table 11. Scottish household waste incinerated by waste category 2011 - 2025 (tonnes)</t>
  </si>
  <si>
    <t>Combustion wastes</t>
  </si>
  <si>
    <t>Table 12. Scottish household waste landfilled by waste category 2011 - 2025 (tonnes)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</si>
</sst>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#,##0.0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color rgb="FF016574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Arial"/>
      <family val="2"/>
    </font>
    <font>
      <sz val="16"/>
      <color theme="1"/>
      <name val="Calibri"/>
      <family val="2"/>
      <scheme val="minor"/>
    </font>
    <font>
      <sz val="16"/>
      <color theme="1"/>
      <name val="Arial"/>
      <family val="2"/>
    </font>
    <font>
      <b/>
      <sz val="24"/>
      <color rgb="FF016574"/>
      <name val="Arial"/>
      <family val="2"/>
    </font>
    <font>
      <b/>
      <i/>
      <sz val="24"/>
      <color rgb="FF016574"/>
      <name val="Arial"/>
      <family val="2"/>
    </font>
    <font>
      <i/>
      <sz val="24"/>
      <color theme="1"/>
      <name val="Calibri"/>
      <family val="2"/>
      <scheme val="minor"/>
    </font>
    <font>
      <sz val="18"/>
      <color rgb="FF000000"/>
      <name val="Arial"/>
    </font>
    <font>
      <sz val="12"/>
      <color rgb="FF000000"/>
      <name val="Arial"/>
    </font>
    <font>
      <b/>
      <sz val="12"/>
      <color rgb="FF000000"/>
      <name val="Arial"/>
    </font>
    <font>
      <b/>
      <sz val="72"/>
      <color rgb="FF016574"/>
      <name val="Arial"/>
      <family val="2"/>
    </font>
    <font>
      <sz val="24"/>
      <color rgb="FF016574"/>
      <name val="Arial"/>
      <family val="2"/>
    </font>
    <font>
      <b/>
      <sz val="16"/>
      <color rgb="FF016574"/>
      <name val="Arial"/>
      <family val="2"/>
    </font>
    <font>
      <sz val="16"/>
      <color rgb="FF016574"/>
      <name val="Arial"/>
      <family val="2"/>
    </font>
    <font>
      <sz val="11"/>
      <color rgb="FF016574"/>
      <name val="Arial"/>
      <family val="2"/>
    </font>
    <font>
      <u/>
      <sz val="16"/>
      <color rgb="FF016574"/>
      <name val="Arial"/>
      <family val="2"/>
    </font>
    <font>
      <sz val="12"/>
      <color rgb="FF000000"/>
      <name val="Arial"/>
      <family val="2"/>
    </font>
    <font>
      <u/>
      <sz val="12"/>
      <color rgb="FF0000FF"/>
      <name val="Arial"/>
      <family val="2"/>
    </font>
    <font>
      <sz val="12"/>
      <color theme="1"/>
      <name val="Arial"/>
      <family val="2"/>
    </font>
    <font>
      <b/>
      <sz val="12"/>
      <color rgb="FFFFFFFF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1657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2"/>
    <xf numFmtId="0" fontId="3" fillId="2" borderId="0" xfId="0" applyFont="1" applyFill="1"/>
    <xf numFmtId="0" fontId="4" fillId="0" borderId="0" xfId="2" applyFont="1"/>
    <xf numFmtId="0" fontId="5" fillId="2" borderId="0" xfId="0" applyFont="1" applyFill="1" applyAlignment="1">
      <alignment vertical="center"/>
    </xf>
    <xf numFmtId="0" fontId="6" fillId="0" borderId="0" xfId="2" applyFont="1"/>
    <xf numFmtId="0" fontId="7" fillId="0" borderId="0" xfId="2" applyFont="1"/>
    <xf numFmtId="0" fontId="8" fillId="2" borderId="0" xfId="0" applyFont="1" applyFill="1"/>
    <xf numFmtId="0" fontId="9" fillId="2" borderId="0" xfId="0" applyFont="1" applyFill="1"/>
    <xf numFmtId="0" fontId="10" fillId="0" borderId="0" xfId="2" applyFont="1"/>
    <xf numFmtId="0" fontId="11" fillId="0" borderId="0" xfId="0" applyFont="1"/>
    <xf numFmtId="0" fontId="12" fillId="0" borderId="2" xfId="0" applyFont="1" applyBorder="1" applyAlignment="1">
      <alignment vertical="center"/>
    </xf>
    <xf numFmtId="3" fontId="12" fillId="0" borderId="2" xfId="0" applyNumberFormat="1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3" fontId="13" fillId="0" borderId="2" xfId="0" applyNumberFormat="1" applyFont="1" applyBorder="1" applyAlignment="1">
      <alignment vertical="center"/>
    </xf>
    <xf numFmtId="165" fontId="12" fillId="0" borderId="2" xfId="0" applyNumberFormat="1" applyFont="1" applyBorder="1" applyAlignment="1">
      <alignment vertical="center"/>
    </xf>
    <xf numFmtId="165" fontId="13" fillId="0" borderId="2" xfId="0" applyNumberFormat="1" applyFont="1" applyBorder="1" applyAlignment="1">
      <alignment vertical="center"/>
    </xf>
    <xf numFmtId="166" fontId="12" fillId="0" borderId="2" xfId="0" applyNumberFormat="1" applyFont="1" applyBorder="1" applyAlignment="1">
      <alignment vertical="center"/>
    </xf>
    <xf numFmtId="166" fontId="13" fillId="0" borderId="2" xfId="0" applyNumberFormat="1" applyFont="1" applyBorder="1" applyAlignment="1">
      <alignment vertical="center"/>
    </xf>
    <xf numFmtId="165" fontId="0" fillId="0" borderId="0" xfId="0" applyNumberFormat="1"/>
    <xf numFmtId="0" fontId="14" fillId="2" borderId="0" xfId="0" applyFont="1" applyFill="1"/>
    <xf numFmtId="0" fontId="8" fillId="2" borderId="0" xfId="0" applyFont="1" applyFill="1" applyAlignment="1">
      <alignment horizontal="left" indent="1"/>
    </xf>
    <xf numFmtId="0" fontId="15" fillId="2" borderId="0" xfId="0" applyFont="1" applyFill="1" applyAlignment="1">
      <alignment horizontal="left" indent="1"/>
    </xf>
    <xf numFmtId="0" fontId="5" fillId="0" borderId="1" xfId="2" applyFont="1" applyBorder="1"/>
    <xf numFmtId="164" fontId="7" fillId="0" borderId="1" xfId="2" applyNumberFormat="1" applyFont="1" applyBorder="1" applyAlignment="1">
      <alignment horizontal="center"/>
    </xf>
    <xf numFmtId="14" fontId="7" fillId="0" borderId="1" xfId="2" applyNumberFormat="1" applyFont="1" applyBorder="1"/>
    <xf numFmtId="0" fontId="7" fillId="0" borderId="1" xfId="2" applyFont="1" applyBorder="1"/>
    <xf numFmtId="0" fontId="16" fillId="0" borderId="0" xfId="2" applyFont="1"/>
    <xf numFmtId="0" fontId="17" fillId="0" borderId="0" xfId="2" applyFont="1"/>
    <xf numFmtId="0" fontId="18" fillId="0" borderId="0" xfId="2" applyFont="1"/>
    <xf numFmtId="0" fontId="19" fillId="0" borderId="0" xfId="1" applyFont="1" applyAlignment="1"/>
    <xf numFmtId="0" fontId="22" fillId="0" borderId="0" xfId="2" applyFont="1"/>
    <xf numFmtId="0" fontId="20" fillId="2" borderId="0" xfId="0" applyFont="1" applyFill="1" applyAlignment="1">
      <alignment vertical="center"/>
    </xf>
    <xf numFmtId="0" fontId="23" fillId="3" borderId="2" xfId="0" applyFont="1" applyFill="1" applyBorder="1" applyAlignment="1">
      <alignment vertical="center" wrapText="1"/>
    </xf>
    <xf numFmtId="0" fontId="23" fillId="3" borderId="2" xfId="0" applyFont="1" applyFill="1" applyBorder="1" applyAlignment="1">
      <alignment horizontal="right" vertical="center" wrapText="1"/>
    </xf>
    <xf numFmtId="0" fontId="24" fillId="0" borderId="2" xfId="0" applyFont="1" applyBorder="1" applyAlignment="1">
      <alignment horizontal="left" vertical="center"/>
    </xf>
    <xf numFmtId="0" fontId="20" fillId="0" borderId="0" xfId="3" applyFont="1" applyAlignment="1">
      <alignment vertical="center"/>
    </xf>
    <xf numFmtId="0" fontId="21" fillId="0" borderId="0" xfId="2" applyFont="1" applyAlignment="1">
      <alignment vertical="center"/>
    </xf>
    <xf numFmtId="0" fontId="20" fillId="0" borderId="0" xfId="1" applyFont="1" applyAlignment="1">
      <alignment vertical="center"/>
    </xf>
    <xf numFmtId="0" fontId="20" fillId="0" borderId="0" xfId="2" applyFont="1" applyAlignment="1">
      <alignment vertical="center"/>
    </xf>
    <xf numFmtId="3" fontId="20" fillId="0" borderId="2" xfId="0" applyNumberFormat="1" applyFont="1" applyBorder="1" applyAlignment="1">
      <alignment vertical="center"/>
    </xf>
  </cellXfs>
  <cellStyles count="4">
    <cellStyle name="Hyperlink" xfId="1" builtinId="8"/>
    <cellStyle name="Hyperlink 2 2 2" xfId="3" xr:uid="{FE03C7BF-32B8-4B40-A574-6BD2ECC98A0F}"/>
    <cellStyle name="Normal" xfId="0" builtinId="0"/>
    <cellStyle name="Normal 2" xfId="2" xr:uid="{8EAC7A5F-94F3-48D4-AC65-C78C3348254E}"/>
  </cellStyles>
  <dxfs count="0"/>
  <tableStyles count="0" defaultTableStyle="TableStyleMedium2" defaultPivotStyle="PivotStyleLight16"/>
  <colors>
    <mruColors>
      <color rgb="FF0165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eter.Ferrett\OneDrive%20-%20Scottish%20Environment%20Protection%20Agency\Documents\Offline%20stats\incineration%20graphics%20v22.02.xlsm" TargetMode="External"/><Relationship Id="rId1" Type="http://schemas.openxmlformats.org/officeDocument/2006/relationships/externalLinkPath" Target="https://scottishepa.sharepoint.com/sites/EnvironmentQualityAllStaff-Dataflows/Shared%20Documents/Dataflows/Waste/Official%20Statistics/secure/Offline%20stats/incineration%20graphics%20v22.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etadata"/>
      <sheetName val="Spotfire"/>
      <sheetName val="Info"/>
      <sheetName val="Pivot"/>
      <sheetName val="Pivot by hazard"/>
      <sheetName val="Pivot by origin"/>
      <sheetName val="Comm1"/>
      <sheetName val="WDT"/>
      <sheetName val="Version"/>
      <sheetName val="Contents"/>
      <sheetName val="Table 1"/>
      <sheetName val="Table 2"/>
      <sheetName val="Table 3"/>
      <sheetName val="Table 4"/>
      <sheetName val="Table 5"/>
      <sheetName val="Revisions"/>
      <sheetName val="check"/>
      <sheetName val="issues"/>
    </sheetNames>
    <sheetDataSet>
      <sheetData sheetId="0"/>
      <sheetData sheetId="1"/>
      <sheetData sheetId="2">
        <row r="2">
          <cell r="C2">
            <v>2022</v>
          </cell>
        </row>
        <row r="3">
          <cell r="C3">
            <v>2021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waste.data@sepa.org.uk" TargetMode="External"/><Relationship Id="rId1" Type="http://schemas.openxmlformats.org/officeDocument/2006/relationships/hyperlink" Target="http://www.nationalarchives.gov.uk/doc/open-government-licence/version/3/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>
    <pageSetUpPr autoPageBreaks="0"/>
  </sheetPr>
  <dimension ref="B1:G25"/>
  <sheetViews>
    <sheetView showGridLines="0" tabSelected="1" workbookViewId="0"/>
  </sheetViews>
  <sheetFormatPr defaultColWidth="7.453125" defaultRowHeight="14.5" x14ac:dyDescent="0.35"/>
  <cols>
    <col min="1" max="1" width="2.7265625" style="1" customWidth="1"/>
    <col min="2" max="2" width="17.81640625" style="1" customWidth="1"/>
    <col min="3" max="3" width="19.26953125" style="1" customWidth="1"/>
    <col min="4" max="4" width="61.1796875" style="1" customWidth="1"/>
    <col min="5" max="16384" width="7.453125" style="1"/>
  </cols>
  <sheetData>
    <row r="1" spans="2:4" ht="18.75" customHeight="1" x14ac:dyDescent="0.35"/>
    <row r="2" spans="2:4" ht="90.5" x14ac:dyDescent="1.75">
      <c r="B2" s="20" t="s">
        <v>0</v>
      </c>
    </row>
    <row r="3" spans="2:4" ht="30" x14ac:dyDescent="0.6">
      <c r="B3" s="21" t="s">
        <v>1</v>
      </c>
    </row>
    <row r="4" spans="2:4" ht="29.5" x14ac:dyDescent="0.55000000000000004">
      <c r="B4" s="22" t="s">
        <v>2</v>
      </c>
    </row>
    <row r="12" spans="2:4" ht="24" customHeight="1" x14ac:dyDescent="0.4">
      <c r="B12" s="23" t="s">
        <v>3</v>
      </c>
      <c r="C12" s="23" t="s">
        <v>4</v>
      </c>
      <c r="D12" s="23" t="s">
        <v>5</v>
      </c>
    </row>
    <row r="13" spans="2:4" ht="24" customHeight="1" x14ac:dyDescent="0.4">
      <c r="B13" s="24">
        <v>1</v>
      </c>
      <c r="C13" s="25" t="s">
        <v>6</v>
      </c>
      <c r="D13" s="26" t="s">
        <v>7</v>
      </c>
    </row>
    <row r="14" spans="2:4" ht="21" x14ac:dyDescent="0.5">
      <c r="B14" s="5"/>
      <c r="C14" s="5"/>
      <c r="D14" s="5"/>
    </row>
    <row r="15" spans="2:4" ht="21" x14ac:dyDescent="0.5">
      <c r="B15" s="5"/>
      <c r="C15" s="5"/>
      <c r="D15" s="5"/>
    </row>
    <row r="16" spans="2:4" ht="21" x14ac:dyDescent="0.5">
      <c r="B16" s="5"/>
      <c r="C16" s="5"/>
      <c r="D16" s="5"/>
    </row>
    <row r="17" spans="2:7" ht="21" x14ac:dyDescent="0.5">
      <c r="B17" s="5"/>
      <c r="C17" s="5"/>
      <c r="D17" s="5"/>
    </row>
    <row r="18" spans="2:7" ht="21" x14ac:dyDescent="0.5">
      <c r="B18" s="5"/>
      <c r="C18" s="5"/>
      <c r="D18" s="5"/>
    </row>
    <row r="19" spans="2:7" ht="21" x14ac:dyDescent="0.5">
      <c r="B19" s="5"/>
      <c r="C19" s="5"/>
      <c r="D19" s="5"/>
    </row>
    <row r="20" spans="2:7" ht="21" x14ac:dyDescent="0.5">
      <c r="B20" s="5"/>
      <c r="C20" s="5"/>
      <c r="D20" s="5"/>
    </row>
    <row r="21" spans="2:7" ht="20" x14ac:dyDescent="0.4">
      <c r="B21" s="27" t="s">
        <v>8</v>
      </c>
      <c r="C21" s="28" t="s">
        <v>0</v>
      </c>
      <c r="D21" s="28"/>
      <c r="E21" s="29"/>
      <c r="F21" s="29"/>
      <c r="G21" s="29"/>
    </row>
    <row r="22" spans="2:7" ht="20" x14ac:dyDescent="0.4">
      <c r="B22" s="27" t="s">
        <v>9</v>
      </c>
      <c r="C22" s="30" t="s">
        <v>10</v>
      </c>
      <c r="D22" s="30"/>
      <c r="E22" s="29"/>
      <c r="F22" s="29"/>
      <c r="G22" s="29"/>
    </row>
    <row r="23" spans="2:7" ht="20" x14ac:dyDescent="0.4">
      <c r="B23" s="27" t="s">
        <v>11</v>
      </c>
      <c r="C23" s="30" t="s">
        <v>12</v>
      </c>
      <c r="D23" s="30"/>
      <c r="E23" s="29"/>
      <c r="F23" s="29"/>
      <c r="G23" s="29"/>
    </row>
    <row r="24" spans="2:7" ht="18.5" x14ac:dyDescent="0.45">
      <c r="B24" s="3"/>
      <c r="C24" s="3"/>
      <c r="D24" s="3"/>
    </row>
    <row r="25" spans="2:7" ht="18.5" x14ac:dyDescent="0.45">
      <c r="B25" s="3"/>
      <c r="C25" s="3"/>
      <c r="D25" s="3"/>
    </row>
  </sheetData>
  <hyperlinks>
    <hyperlink ref="C22" r:id="rId1" xr:uid="{B183998C-DD6B-4147-96B7-36A2D6876D82}"/>
    <hyperlink ref="C23" r:id="rId2" xr:uid="{59DEF1C1-79DF-498B-A77F-AB8082034FD2}"/>
  </hyperlinks>
  <pageMargins left="0.7" right="0.7" top="0.75" bottom="0.75" header="0.3" footer="0.3"/>
  <pageSetup paperSize="9" orientation="portrait"/>
  <headerFooter scaleWithDoc="0" alignWithMargins="0">
    <oddHeader>&amp;C&amp;"Aptos"&amp;10&amp;K0000FF OFFICIAL&amp;1#_x000D_&amp;"Calibri"&amp;11&amp;K000000&amp;"Calibri"&amp;11&amp;K000000&amp;"Calibri"&amp;11&amp;K000000</oddHeader>
    <oddFooter>&amp;C&amp;"Calibri"&amp;11&amp;K000000_x000D_&amp;1#&amp;"Aptos"&amp;10&amp;K0000FF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8">
    <pageSetUpPr autoPageBreaks="0"/>
  </sheetPr>
  <dimension ref="B1:C60"/>
  <sheetViews>
    <sheetView showGridLines="0" workbookViewId="0"/>
  </sheetViews>
  <sheetFormatPr defaultColWidth="7.453125" defaultRowHeight="18.5" x14ac:dyDescent="0.45"/>
  <cols>
    <col min="1" max="1" width="2.7265625" style="1" customWidth="1"/>
    <col min="2" max="2" width="15.453125" style="1" customWidth="1"/>
    <col min="3" max="3" width="181.81640625" style="3" customWidth="1"/>
    <col min="4" max="16384" width="7.453125" style="1"/>
  </cols>
  <sheetData>
    <row r="1" spans="2:3" ht="18.75" customHeight="1" x14ac:dyDescent="0.45"/>
    <row r="2" spans="2:3" ht="90.5" x14ac:dyDescent="1.75">
      <c r="B2" s="20" t="s">
        <v>0</v>
      </c>
      <c r="C2" s="7"/>
    </row>
    <row r="3" spans="2:3" ht="30" x14ac:dyDescent="0.6">
      <c r="B3" s="21" t="s">
        <v>1</v>
      </c>
      <c r="C3" s="8"/>
    </row>
    <row r="4" spans="2:3" ht="31" x14ac:dyDescent="0.7">
      <c r="B4" s="22" t="s">
        <v>2</v>
      </c>
      <c r="C4" s="9"/>
    </row>
    <row r="12" spans="2:3" ht="25" x14ac:dyDescent="0.5">
      <c r="B12" s="2" t="s">
        <v>13</v>
      </c>
    </row>
    <row r="14" spans="2:3" ht="20" x14ac:dyDescent="0.4">
      <c r="B14" s="4" t="s">
        <v>14</v>
      </c>
      <c r="C14" s="6"/>
    </row>
    <row r="15" spans="2:3" ht="20" x14ac:dyDescent="0.4">
      <c r="B15" s="4"/>
      <c r="C15" s="6"/>
    </row>
    <row r="16" spans="2:3" s="31" customFormat="1" ht="24" customHeight="1" x14ac:dyDescent="0.35">
      <c r="B16" s="36" t="s">
        <v>15</v>
      </c>
      <c r="C16" s="37" t="str">
        <f>HYPERLINK("#'Table 1A'!B1", "Scottish household waste generated and managed in 2025 - summary data")</f>
        <v>Scottish household waste generated and managed in 2025 - summary data</v>
      </c>
    </row>
    <row r="17" spans="2:3" s="31" customFormat="1" ht="24" customHeight="1" x14ac:dyDescent="0.35">
      <c r="B17" s="36" t="s">
        <v>16</v>
      </c>
      <c r="C17" s="37" t="str">
        <f>HYPERLINK("#'Table 1B'!B1", "Scottish household waste generated and managed per person in 2025 - summary data")</f>
        <v>Scottish household waste generated and managed per person in 2025 - summary data</v>
      </c>
    </row>
    <row r="18" spans="2:3" s="31" customFormat="1" ht="24" customHeight="1" x14ac:dyDescent="0.35">
      <c r="B18" s="36" t="s">
        <v>17</v>
      </c>
      <c r="C18" s="37" t="str">
        <f>HYPERLINK("#'Table 2'!B1", "Household waste generated in Scotland 2011 - 2025 (tonnes)")</f>
        <v>Household waste generated in Scotland 2011 - 2025 (tonnes)</v>
      </c>
    </row>
    <row r="19" spans="2:3" s="31" customFormat="1" ht="24" customHeight="1" x14ac:dyDescent="0.35">
      <c r="B19" s="38" t="s">
        <v>18</v>
      </c>
      <c r="C19" s="37" t="str">
        <f>HYPERLINK("#'Table 3'!B1", "Scottish segregated recyclate by collection method 2013 - 2025 (tonnes)")</f>
        <v>Scottish segregated recyclate by collection method 2013 - 2025 (tonnes)</v>
      </c>
    </row>
    <row r="20" spans="2:3" s="31" customFormat="1" ht="24" customHeight="1" x14ac:dyDescent="0.35">
      <c r="B20" s="38" t="s">
        <v>19</v>
      </c>
      <c r="C20" s="37" t="str">
        <f>HYPERLINK("#'Table 4'!B1", "Scottish segregated recyclate collected from kerbside by authority type 2013 - 2025 (tonnes)")</f>
        <v>Scottish segregated recyclate collected from kerbside by authority type 2013 - 2025 (tonnes)</v>
      </c>
    </row>
    <row r="21" spans="2:3" s="31" customFormat="1" ht="24" customHeight="1" x14ac:dyDescent="0.35">
      <c r="B21" s="39" t="s">
        <v>20</v>
      </c>
      <c r="C21" s="37" t="str">
        <f>HYPERLINK("#'Table 5'!B1", "Scottish household waste recycling rates 2011 - 2025")</f>
        <v>Scottish household waste recycling rates 2011 - 2025</v>
      </c>
    </row>
    <row r="22" spans="2:3" s="31" customFormat="1" ht="24" customHeight="1" x14ac:dyDescent="0.35">
      <c r="B22" s="32" t="s">
        <v>21</v>
      </c>
      <c r="C22" s="37" t="str">
        <f>HYPERLINK("#'Table 6'!B1", "Breakdown of Scottish household waste recycled 2011 - 2025 (tonnes)")</f>
        <v>Breakdown of Scottish household waste recycled 2011 - 2025 (tonnes)</v>
      </c>
    </row>
    <row r="23" spans="2:3" s="31" customFormat="1" ht="24" customHeight="1" x14ac:dyDescent="0.35">
      <c r="B23" s="39" t="s">
        <v>22</v>
      </c>
      <c r="C23" s="37" t="str">
        <f>HYPERLINK("#'Table 7'!B1", "Scottish household waste recycled or reused by waste category 2011 - 2025 (tonnes)")</f>
        <v>Scottish household waste recycled or reused by waste category 2011 - 2025 (tonnes)</v>
      </c>
    </row>
    <row r="24" spans="2:3" s="31" customFormat="1" ht="24" customHeight="1" x14ac:dyDescent="0.35">
      <c r="B24" s="39" t="s">
        <v>23</v>
      </c>
      <c r="C24" s="37" t="str">
        <f>HYPERLINK("#'Table 8'!B1", "Scottish Paper and cardboard wastes recycled or reused by WasteDataFlow 
categories 2013 - 2025 (tonnes)")</f>
        <v>Scottish Paper and cardboard wastes recycled or reused by WasteDataFlow 
categories 2013 - 2025 (tonnes)</v>
      </c>
    </row>
    <row r="25" spans="2:3" s="31" customFormat="1" ht="24" customHeight="1" x14ac:dyDescent="0.35">
      <c r="B25" s="39" t="s">
        <v>24</v>
      </c>
      <c r="C25" s="37" t="str">
        <f>HYPERLINK("#'Table 9'!B1", "Scottish household waste composted by waste category 2011 - 2025 (tonnes)")</f>
        <v>Scottish household waste composted by waste category 2011 - 2025 (tonnes)</v>
      </c>
    </row>
    <row r="26" spans="2:3" s="31" customFormat="1" ht="24" customHeight="1" x14ac:dyDescent="0.35">
      <c r="B26" s="39" t="s">
        <v>25</v>
      </c>
      <c r="C26" s="37" t="str">
        <f>HYPERLINK("#'Table 10'!B1", "Breakdown of treatment for Scottish household waste managed by other diversion from 
landfill 2011 - 2025 (tonnes)")</f>
        <v>Breakdown of treatment for Scottish household waste managed by other diversion from 
landfill 2011 - 2025 (tonnes)</v>
      </c>
    </row>
    <row r="27" spans="2:3" s="31" customFormat="1" ht="24" customHeight="1" x14ac:dyDescent="0.35">
      <c r="B27" s="39" t="s">
        <v>26</v>
      </c>
      <c r="C27" s="37" t="str">
        <f>HYPERLINK("#'Table 11'!B1", "Scottish household waste incinerated by waste category 2011 - 2025 (tonnes)")</f>
        <v>Scottish household waste incinerated by waste category 2011 - 2025 (tonnes)</v>
      </c>
    </row>
    <row r="28" spans="2:3" s="31" customFormat="1" ht="24" customHeight="1" x14ac:dyDescent="0.35">
      <c r="B28" s="39" t="s">
        <v>27</v>
      </c>
      <c r="C28" s="37" t="str">
        <f>HYPERLINK("#'Table 12'!B1", "Scottish household waste landfilled by waste category 2011 - 2025 (tonnes)")</f>
        <v>Scottish household waste landfilled by waste category 2011 - 2025 (tonnes)</v>
      </c>
    </row>
    <row r="29" spans="2:3" ht="20" x14ac:dyDescent="0.4">
      <c r="B29" s="6"/>
      <c r="C29" s="6"/>
    </row>
    <row r="30" spans="2:3" ht="20" x14ac:dyDescent="0.4">
      <c r="B30" s="6"/>
      <c r="C30" s="6"/>
    </row>
    <row r="31" spans="2:3" ht="20" x14ac:dyDescent="0.4">
      <c r="B31" s="6"/>
      <c r="C31" s="6"/>
    </row>
    <row r="32" spans="2:3" ht="20" x14ac:dyDescent="0.4">
      <c r="B32" s="6"/>
      <c r="C32" s="6"/>
    </row>
    <row r="33" spans="2:3" ht="20" x14ac:dyDescent="0.4">
      <c r="B33" s="6"/>
      <c r="C33" s="6"/>
    </row>
    <row r="34" spans="2:3" ht="20" x14ac:dyDescent="0.4">
      <c r="B34" s="6"/>
      <c r="C34" s="6"/>
    </row>
    <row r="35" spans="2:3" ht="20" x14ac:dyDescent="0.4">
      <c r="B35" s="6"/>
      <c r="C35" s="6"/>
    </row>
    <row r="36" spans="2:3" ht="20" x14ac:dyDescent="0.4">
      <c r="B36" s="6"/>
      <c r="C36" s="6"/>
    </row>
    <row r="37" spans="2:3" ht="20" x14ac:dyDescent="0.4">
      <c r="B37" s="6"/>
      <c r="C37" s="6"/>
    </row>
    <row r="38" spans="2:3" ht="20" x14ac:dyDescent="0.4">
      <c r="B38" s="6"/>
      <c r="C38" s="6"/>
    </row>
    <row r="39" spans="2:3" ht="20" x14ac:dyDescent="0.4">
      <c r="B39" s="6"/>
      <c r="C39" s="6"/>
    </row>
    <row r="40" spans="2:3" ht="20" x14ac:dyDescent="0.4">
      <c r="B40" s="6"/>
      <c r="C40" s="6"/>
    </row>
    <row r="41" spans="2:3" ht="20" x14ac:dyDescent="0.4">
      <c r="B41" s="6"/>
      <c r="C41" s="6"/>
    </row>
    <row r="42" spans="2:3" ht="20" x14ac:dyDescent="0.4">
      <c r="B42" s="6"/>
      <c r="C42" s="6"/>
    </row>
    <row r="43" spans="2:3" ht="20" x14ac:dyDescent="0.4">
      <c r="B43" s="6"/>
      <c r="C43" s="6"/>
    </row>
    <row r="44" spans="2:3" ht="20" x14ac:dyDescent="0.4">
      <c r="B44" s="6"/>
      <c r="C44" s="6"/>
    </row>
    <row r="45" spans="2:3" ht="20" x14ac:dyDescent="0.4">
      <c r="B45" s="6"/>
      <c r="C45" s="6"/>
    </row>
    <row r="46" spans="2:3" ht="20" x14ac:dyDescent="0.4">
      <c r="B46" s="6"/>
      <c r="C46" s="6"/>
    </row>
    <row r="47" spans="2:3" ht="20" x14ac:dyDescent="0.4">
      <c r="B47" s="6"/>
      <c r="C47" s="6"/>
    </row>
    <row r="48" spans="2:3" ht="20" x14ac:dyDescent="0.4">
      <c r="B48" s="6"/>
      <c r="C48" s="6"/>
    </row>
    <row r="49" spans="2:3" ht="20" x14ac:dyDescent="0.4">
      <c r="B49" s="6"/>
      <c r="C49" s="6"/>
    </row>
    <row r="50" spans="2:3" ht="20" x14ac:dyDescent="0.4">
      <c r="B50" s="6"/>
      <c r="C50" s="6"/>
    </row>
    <row r="51" spans="2:3" ht="21" x14ac:dyDescent="0.5">
      <c r="B51" s="5"/>
      <c r="C51" s="5"/>
    </row>
    <row r="52" spans="2:3" ht="21" x14ac:dyDescent="0.5">
      <c r="B52" s="5"/>
      <c r="C52" s="5"/>
    </row>
    <row r="53" spans="2:3" x14ac:dyDescent="0.45">
      <c r="B53" s="3"/>
    </row>
    <row r="54" spans="2:3" x14ac:dyDescent="0.45">
      <c r="B54" s="3"/>
    </row>
    <row r="55" spans="2:3" x14ac:dyDescent="0.45">
      <c r="B55" s="3"/>
    </row>
    <row r="56" spans="2:3" x14ac:dyDescent="0.45">
      <c r="B56" s="3"/>
    </row>
    <row r="57" spans="2:3" x14ac:dyDescent="0.45">
      <c r="B57" s="3"/>
    </row>
    <row r="58" spans="2:3" x14ac:dyDescent="0.45">
      <c r="B58" s="3"/>
    </row>
    <row r="59" spans="2:3" x14ac:dyDescent="0.45">
      <c r="B59" s="3"/>
    </row>
    <row r="60" spans="2:3" x14ac:dyDescent="0.45">
      <c r="B60" s="3"/>
    </row>
  </sheetData>
  <pageMargins left="0.7" right="0.7" top="0.75" bottom="0.75" header="0.3" footer="0.3"/>
  <pageSetup paperSize="9" orientation="portrait"/>
  <headerFooter scaleWithDoc="0" alignWithMargins="0">
    <oddHeader>&amp;C&amp;"Aptos"&amp;10&amp;K0000FF OFFICIAL&amp;1#_x000D_&amp;"Calibri"&amp;11&amp;K000000&amp;"Calibri"&amp;11&amp;K000000&amp;"Calibri"&amp;11&amp;K000000</oddHeader>
    <oddFooter>&amp;C&amp;"Calibri"&amp;11&amp;K000000_x000D_&amp;1#&amp;"Aptos"&amp;10&amp;K0000FF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36"/>
  <sheetViews>
    <sheetView showGridLines="0" workbookViewId="0"/>
  </sheetViews>
  <sheetFormatPr defaultRowHeight="14.5" x14ac:dyDescent="0.35"/>
  <cols>
    <col min="1" max="1" width="2.7265625" bestFit="1" customWidth="1"/>
    <col min="2" max="2" width="25.7265625" bestFit="1" customWidth="1"/>
    <col min="3" max="10" width="24.7265625" customWidth="1"/>
  </cols>
  <sheetData>
    <row r="1" spans="2:10" ht="30" customHeight="1" x14ac:dyDescent="0.45">
      <c r="B1" s="10" t="s">
        <v>28</v>
      </c>
    </row>
    <row r="3" spans="2:10" ht="31" x14ac:dyDescent="0.35">
      <c r="B3" s="33" t="s">
        <v>29</v>
      </c>
      <c r="C3" s="34" t="s">
        <v>30</v>
      </c>
      <c r="D3" s="34" t="s">
        <v>31</v>
      </c>
      <c r="E3" s="34" t="s">
        <v>32</v>
      </c>
      <c r="F3" s="34" t="s">
        <v>33</v>
      </c>
      <c r="G3" s="34" t="s">
        <v>34</v>
      </c>
      <c r="H3" s="34" t="s">
        <v>35</v>
      </c>
      <c r="I3" s="34" t="s">
        <v>36</v>
      </c>
      <c r="J3" s="34" t="s">
        <v>37</v>
      </c>
    </row>
    <row r="4" spans="2:10" ht="24" customHeight="1" x14ac:dyDescent="0.35">
      <c r="B4" s="11" t="s">
        <v>38</v>
      </c>
      <c r="C4" s="12">
        <v>88462.43</v>
      </c>
      <c r="D4" s="12">
        <v>35924.300000000003</v>
      </c>
      <c r="E4" s="15">
        <v>40.6096689860317</v>
      </c>
      <c r="F4" s="12">
        <v>44375.31</v>
      </c>
      <c r="G4" s="15">
        <v>50.162888358368598</v>
      </c>
      <c r="H4" s="12">
        <v>8162.82</v>
      </c>
      <c r="I4" s="15">
        <v>9.2274426555996705</v>
      </c>
      <c r="J4" s="15">
        <v>43.069169829949502</v>
      </c>
    </row>
    <row r="5" spans="2:10" ht="24" customHeight="1" x14ac:dyDescent="0.35">
      <c r="B5" s="11" t="s">
        <v>39</v>
      </c>
      <c r="C5" s="12">
        <v>109430.27</v>
      </c>
      <c r="D5" s="12">
        <v>48962.879999999997</v>
      </c>
      <c r="E5" s="15">
        <v>44.743451697597003</v>
      </c>
      <c r="F5" s="12">
        <v>48558.84</v>
      </c>
      <c r="G5" s="15">
        <v>44.3742302746763</v>
      </c>
      <c r="H5" s="12">
        <v>11908.58</v>
      </c>
      <c r="I5" s="15">
        <v>10.8823454424448</v>
      </c>
      <c r="J5" s="15">
        <v>44.746279257804602</v>
      </c>
    </row>
    <row r="6" spans="2:10" ht="24" customHeight="1" x14ac:dyDescent="0.35">
      <c r="B6" s="11" t="s">
        <v>40</v>
      </c>
      <c r="C6" s="12">
        <v>48307.5</v>
      </c>
      <c r="D6" s="12">
        <v>24366.880000000001</v>
      </c>
      <c r="E6" s="15">
        <v>50.441194431506503</v>
      </c>
      <c r="F6" s="12">
        <v>23556.84</v>
      </c>
      <c r="G6" s="15">
        <v>48.764353361279298</v>
      </c>
      <c r="H6" s="12">
        <v>383.76</v>
      </c>
      <c r="I6" s="15">
        <v>0.79441080577550105</v>
      </c>
      <c r="J6" s="15">
        <v>53.310177318311801</v>
      </c>
    </row>
    <row r="7" spans="2:10" ht="24" customHeight="1" x14ac:dyDescent="0.35">
      <c r="B7" s="11" t="s">
        <v>41</v>
      </c>
      <c r="C7" s="12">
        <v>50108</v>
      </c>
      <c r="D7" s="12">
        <v>21329.18</v>
      </c>
      <c r="E7" s="15">
        <v>42.566416540273003</v>
      </c>
      <c r="F7" s="12">
        <v>9992.6200000000008</v>
      </c>
      <c r="G7" s="15">
        <v>19.9421649237647</v>
      </c>
      <c r="H7" s="12">
        <v>18786.21</v>
      </c>
      <c r="I7" s="15">
        <v>37.491438492855401</v>
      </c>
      <c r="J7" s="15">
        <v>42.472430976972198</v>
      </c>
    </row>
    <row r="8" spans="2:10" ht="24" customHeight="1" x14ac:dyDescent="0.35">
      <c r="B8" s="11" t="s">
        <v>42</v>
      </c>
      <c r="C8" s="12">
        <v>200070.34</v>
      </c>
      <c r="D8" s="12">
        <v>71662.55</v>
      </c>
      <c r="E8" s="15">
        <v>35.818677571098199</v>
      </c>
      <c r="F8" s="12">
        <v>121814.48</v>
      </c>
      <c r="G8" s="15">
        <v>60.885826454835801</v>
      </c>
      <c r="H8" s="12">
        <v>6594.32</v>
      </c>
      <c r="I8" s="15">
        <v>3.2960007965198601</v>
      </c>
      <c r="J8" s="15">
        <v>37.472890659401003</v>
      </c>
    </row>
    <row r="9" spans="2:10" ht="24" customHeight="1" x14ac:dyDescent="0.35">
      <c r="B9" s="11" t="s">
        <v>43</v>
      </c>
      <c r="C9" s="12">
        <v>24859.11</v>
      </c>
      <c r="D9" s="12">
        <v>14047.63</v>
      </c>
      <c r="E9" s="15">
        <v>56.5089820190667</v>
      </c>
      <c r="F9" s="12">
        <v>10307.98</v>
      </c>
      <c r="G9" s="15">
        <v>41.465603555396797</v>
      </c>
      <c r="H9" s="12">
        <v>503.5</v>
      </c>
      <c r="I9" s="15">
        <v>2.02541442553655</v>
      </c>
      <c r="J9" s="15">
        <v>57.229908561519998</v>
      </c>
    </row>
    <row r="10" spans="2:10" ht="24" customHeight="1" x14ac:dyDescent="0.35">
      <c r="B10" s="11" t="s">
        <v>44</v>
      </c>
      <c r="C10" s="12">
        <v>67015.72</v>
      </c>
      <c r="D10" s="12">
        <v>28454.46</v>
      </c>
      <c r="E10" s="15">
        <v>42.459381172059302</v>
      </c>
      <c r="F10" s="12">
        <v>33047.24</v>
      </c>
      <c r="G10" s="15">
        <v>49.312668729068299</v>
      </c>
      <c r="H10" s="12">
        <v>5514.03</v>
      </c>
      <c r="I10" s="15">
        <v>8.2279650207443904</v>
      </c>
      <c r="J10" s="15">
        <v>43.163346201309501</v>
      </c>
    </row>
    <row r="11" spans="2:10" ht="24" customHeight="1" x14ac:dyDescent="0.35">
      <c r="B11" s="11" t="s">
        <v>45</v>
      </c>
      <c r="C11" s="12">
        <v>63539.77</v>
      </c>
      <c r="D11" s="12">
        <v>21652.05</v>
      </c>
      <c r="E11" s="15">
        <v>34.076374528897396</v>
      </c>
      <c r="F11" s="12">
        <v>41182.42</v>
      </c>
      <c r="G11" s="15">
        <v>64.813612010241798</v>
      </c>
      <c r="H11" s="12">
        <v>705.3</v>
      </c>
      <c r="I11" s="15">
        <v>1.1100134608608101</v>
      </c>
      <c r="J11" s="15">
        <v>35.095915431605597</v>
      </c>
    </row>
    <row r="12" spans="2:10" ht="24" customHeight="1" x14ac:dyDescent="0.35">
      <c r="B12" s="11" t="s">
        <v>46</v>
      </c>
      <c r="C12" s="12">
        <v>52295.4</v>
      </c>
      <c r="D12" s="12">
        <v>25487.21</v>
      </c>
      <c r="E12" s="15">
        <v>48.737001724817098</v>
      </c>
      <c r="F12" s="12">
        <v>26808.29</v>
      </c>
      <c r="G12" s="15">
        <v>51.263189496590499</v>
      </c>
      <c r="H12" s="12">
        <v>0</v>
      </c>
      <c r="I12" s="15">
        <v>0</v>
      </c>
      <c r="J12" s="15">
        <v>49.196169723473602</v>
      </c>
    </row>
    <row r="13" spans="2:10" ht="24" customHeight="1" x14ac:dyDescent="0.35">
      <c r="B13" s="11" t="s">
        <v>47</v>
      </c>
      <c r="C13" s="12">
        <v>50706</v>
      </c>
      <c r="D13" s="12">
        <v>26372.79</v>
      </c>
      <c r="E13" s="15">
        <v>52.011182108626201</v>
      </c>
      <c r="F13" s="12">
        <v>24182.61</v>
      </c>
      <c r="G13" s="15">
        <v>47.691811619926597</v>
      </c>
      <c r="H13" s="12">
        <v>150.6</v>
      </c>
      <c r="I13" s="15">
        <v>0.29700627144716601</v>
      </c>
      <c r="J13" s="15">
        <v>54.290359979131601</v>
      </c>
    </row>
    <row r="14" spans="2:10" ht="24" customHeight="1" x14ac:dyDescent="0.35">
      <c r="B14" s="11" t="s">
        <v>48</v>
      </c>
      <c r="C14" s="12">
        <v>48432.23</v>
      </c>
      <c r="D14" s="12">
        <v>26275.77</v>
      </c>
      <c r="E14" s="15">
        <v>54.2526536564597</v>
      </c>
      <c r="F14" s="12">
        <v>20784.02</v>
      </c>
      <c r="G14" s="15">
        <v>42.9136135172797</v>
      </c>
      <c r="H14" s="12">
        <v>1372.45</v>
      </c>
      <c r="I14" s="15">
        <v>2.8337534736682599</v>
      </c>
      <c r="J14" s="15">
        <v>55.2647929991765</v>
      </c>
    </row>
    <row r="15" spans="2:10" ht="24" customHeight="1" x14ac:dyDescent="0.35">
      <c r="B15" s="11" t="s">
        <v>49</v>
      </c>
      <c r="C15" s="12">
        <v>41307.9</v>
      </c>
      <c r="D15" s="12">
        <v>22019.97</v>
      </c>
      <c r="E15" s="15">
        <v>53.306921920504301</v>
      </c>
      <c r="F15" s="12">
        <v>18726.73</v>
      </c>
      <c r="G15" s="15">
        <v>45.334500180352897</v>
      </c>
      <c r="H15" s="12">
        <v>561.21</v>
      </c>
      <c r="I15" s="15">
        <v>1.3586021075871699</v>
      </c>
      <c r="J15" s="15">
        <v>50.929122811686597</v>
      </c>
    </row>
    <row r="16" spans="2:10" ht="24" customHeight="1" x14ac:dyDescent="0.35">
      <c r="B16" s="11" t="s">
        <v>50</v>
      </c>
      <c r="C16" s="12">
        <v>64651.07</v>
      </c>
      <c r="D16" s="12">
        <v>32888.99</v>
      </c>
      <c r="E16" s="15">
        <v>50.8715323659763</v>
      </c>
      <c r="F16" s="12">
        <v>31748.86</v>
      </c>
      <c r="G16" s="15">
        <v>49.108019403236497</v>
      </c>
      <c r="H16" s="12">
        <v>13.22</v>
      </c>
      <c r="I16" s="15">
        <v>2.04482307872089E-2</v>
      </c>
      <c r="J16" s="15">
        <v>51.525020739487999</v>
      </c>
    </row>
    <row r="17" spans="2:10" ht="24" customHeight="1" x14ac:dyDescent="0.35">
      <c r="B17" s="11" t="s">
        <v>51</v>
      </c>
      <c r="C17" s="12">
        <v>160585.06</v>
      </c>
      <c r="D17" s="12">
        <v>69205.34</v>
      </c>
      <c r="E17" s="15">
        <v>43.095752494036503</v>
      </c>
      <c r="F17" s="12">
        <v>61468.32</v>
      </c>
      <c r="G17" s="15">
        <v>38.2777326857181</v>
      </c>
      <c r="H17" s="12">
        <v>29911.4</v>
      </c>
      <c r="I17" s="15">
        <v>18.626514820245401</v>
      </c>
      <c r="J17" s="15">
        <v>44.547033201861701</v>
      </c>
    </row>
    <row r="18" spans="2:10" ht="24" customHeight="1" x14ac:dyDescent="0.35">
      <c r="B18" s="11" t="s">
        <v>52</v>
      </c>
      <c r="C18" s="12">
        <v>229215.11</v>
      </c>
      <c r="D18" s="12">
        <v>59551.61</v>
      </c>
      <c r="E18" s="15">
        <v>25.980665061740499</v>
      </c>
      <c r="F18" s="12">
        <v>131951.93</v>
      </c>
      <c r="G18" s="15">
        <v>57.566854994856101</v>
      </c>
      <c r="H18" s="12">
        <v>37711.870000000003</v>
      </c>
      <c r="I18" s="15">
        <v>16.452610824827399</v>
      </c>
      <c r="J18" s="15">
        <v>30.5847917771226</v>
      </c>
    </row>
    <row r="19" spans="2:10" ht="24" customHeight="1" x14ac:dyDescent="0.35">
      <c r="B19" s="11" t="s">
        <v>53</v>
      </c>
      <c r="C19" s="12">
        <v>107248.9</v>
      </c>
      <c r="D19" s="12">
        <v>49156.42</v>
      </c>
      <c r="E19" s="15">
        <v>45.8339619334091</v>
      </c>
      <c r="F19" s="12">
        <v>45661.9</v>
      </c>
      <c r="G19" s="15">
        <v>42.575634808375703</v>
      </c>
      <c r="H19" s="12">
        <v>12430.74</v>
      </c>
      <c r="I19" s="15">
        <v>11.5905524438945</v>
      </c>
      <c r="J19" s="15">
        <v>42.482056388123297</v>
      </c>
    </row>
    <row r="20" spans="2:10" ht="24" customHeight="1" x14ac:dyDescent="0.35">
      <c r="B20" s="11" t="s">
        <v>54</v>
      </c>
      <c r="C20" s="12">
        <v>26653.72</v>
      </c>
      <c r="D20" s="12">
        <v>14157.77</v>
      </c>
      <c r="E20" s="15">
        <v>53.117426010328003</v>
      </c>
      <c r="F20" s="12">
        <v>10015.299999999999</v>
      </c>
      <c r="G20" s="15">
        <v>37.575617962520802</v>
      </c>
      <c r="H20" s="12">
        <v>2481.25</v>
      </c>
      <c r="I20" s="15">
        <v>9.3092071200567901</v>
      </c>
      <c r="J20" s="15">
        <v>50.283909368096303</v>
      </c>
    </row>
    <row r="21" spans="2:10" ht="24" customHeight="1" x14ac:dyDescent="0.35">
      <c r="B21" s="11" t="s">
        <v>55</v>
      </c>
      <c r="C21" s="12">
        <v>42398.06</v>
      </c>
      <c r="D21" s="12">
        <v>19479.900000000001</v>
      </c>
      <c r="E21" s="15">
        <v>45.945262589844901</v>
      </c>
      <c r="F21" s="12">
        <v>16115.69</v>
      </c>
      <c r="G21" s="15">
        <v>38.010441987204103</v>
      </c>
      <c r="H21" s="12">
        <v>6802.45</v>
      </c>
      <c r="I21" s="15">
        <v>16.044248250981301</v>
      </c>
      <c r="J21" s="15">
        <v>48.0882185027668</v>
      </c>
    </row>
    <row r="22" spans="2:10" ht="24" customHeight="1" x14ac:dyDescent="0.35">
      <c r="B22" s="11" t="s">
        <v>56</v>
      </c>
      <c r="C22" s="12">
        <v>44889.97</v>
      </c>
      <c r="D22" s="12">
        <v>22808.74</v>
      </c>
      <c r="E22" s="15">
        <v>50.810325781015202</v>
      </c>
      <c r="F22" s="12">
        <v>21553.9</v>
      </c>
      <c r="G22" s="15">
        <v>48.014957461544299</v>
      </c>
      <c r="H22" s="12">
        <v>527.75</v>
      </c>
      <c r="I22" s="15">
        <v>1.1756523784711801</v>
      </c>
      <c r="J22" s="15">
        <v>56.725635097402197</v>
      </c>
    </row>
    <row r="23" spans="2:10" ht="24" customHeight="1" x14ac:dyDescent="0.35">
      <c r="B23" s="11" t="s">
        <v>57</v>
      </c>
      <c r="C23" s="12">
        <v>13573.57</v>
      </c>
      <c r="D23" s="12">
        <v>4801.08</v>
      </c>
      <c r="E23" s="15">
        <v>35.370797807798503</v>
      </c>
      <c r="F23" s="12">
        <v>234.5</v>
      </c>
      <c r="G23" s="15">
        <v>1.7276221362544999</v>
      </c>
      <c r="H23" s="12">
        <v>8538.01</v>
      </c>
      <c r="I23" s="15">
        <v>62.901727401118499</v>
      </c>
      <c r="J23" s="15">
        <v>40.3098398592984</v>
      </c>
    </row>
    <row r="24" spans="2:10" ht="24" customHeight="1" x14ac:dyDescent="0.35">
      <c r="B24" s="11" t="s">
        <v>58</v>
      </c>
      <c r="C24" s="12">
        <v>58606.400000000001</v>
      </c>
      <c r="D24" s="12">
        <v>31030.7</v>
      </c>
      <c r="E24" s="15">
        <v>52.947630292937298</v>
      </c>
      <c r="F24" s="12">
        <v>27255.65</v>
      </c>
      <c r="G24" s="15">
        <v>46.506268939911003</v>
      </c>
      <c r="H24" s="12">
        <v>416.57</v>
      </c>
      <c r="I24" s="15">
        <v>0.710792677932786</v>
      </c>
      <c r="J24" s="15">
        <v>53.014003534885802</v>
      </c>
    </row>
    <row r="25" spans="2:10" ht="24" customHeight="1" x14ac:dyDescent="0.35">
      <c r="B25" s="11" t="s">
        <v>59</v>
      </c>
      <c r="C25" s="12">
        <v>152242.79999999999</v>
      </c>
      <c r="D25" s="12">
        <v>70036.990000000005</v>
      </c>
      <c r="E25" s="15">
        <v>46.003482594907602</v>
      </c>
      <c r="F25" s="12">
        <v>60651.83</v>
      </c>
      <c r="G25" s="15">
        <v>39.838882364223501</v>
      </c>
      <c r="H25" s="12">
        <v>21553.98</v>
      </c>
      <c r="I25" s="15">
        <v>14.1576350408689</v>
      </c>
      <c r="J25" s="15">
        <v>47.858136604724997</v>
      </c>
    </row>
    <row r="26" spans="2:10" ht="24" customHeight="1" x14ac:dyDescent="0.35">
      <c r="B26" s="11" t="s">
        <v>60</v>
      </c>
      <c r="C26" s="12">
        <v>11655.2</v>
      </c>
      <c r="D26" s="12">
        <v>2118.39</v>
      </c>
      <c r="E26" s="15">
        <v>18.175492484041499</v>
      </c>
      <c r="F26" s="12">
        <v>5127.3900000000003</v>
      </c>
      <c r="G26" s="15">
        <v>43.992295284508202</v>
      </c>
      <c r="H26" s="12">
        <v>3678.93</v>
      </c>
      <c r="I26" s="15">
        <v>31.564709314297499</v>
      </c>
      <c r="J26" s="15">
        <v>21.055533327242401</v>
      </c>
    </row>
    <row r="27" spans="2:10" ht="24" customHeight="1" x14ac:dyDescent="0.35">
      <c r="B27" s="11" t="s">
        <v>61</v>
      </c>
      <c r="C27" s="12">
        <v>73177.72</v>
      </c>
      <c r="D27" s="12">
        <v>35686.31</v>
      </c>
      <c r="E27" s="15">
        <v>48.766632794790503</v>
      </c>
      <c r="F27" s="12">
        <v>25547.95</v>
      </c>
      <c r="G27" s="15">
        <v>34.9121973190747</v>
      </c>
      <c r="H27" s="12">
        <v>11970.34</v>
      </c>
      <c r="I27" s="15">
        <v>16.357902377936899</v>
      </c>
      <c r="J27" s="15">
        <v>50.929755706111997</v>
      </c>
    </row>
    <row r="28" spans="2:10" ht="24" customHeight="1" x14ac:dyDescent="0.35">
      <c r="B28" s="11" t="s">
        <v>62</v>
      </c>
      <c r="C28" s="12">
        <v>77039.64</v>
      </c>
      <c r="D28" s="12">
        <v>32871.83</v>
      </c>
      <c r="E28" s="15">
        <v>42.668722231827701</v>
      </c>
      <c r="F28" s="12">
        <v>41812.5</v>
      </c>
      <c r="G28" s="15">
        <v>54.274007510938503</v>
      </c>
      <c r="H28" s="12">
        <v>2355.34</v>
      </c>
      <c r="I28" s="15">
        <v>3.0573091982257399</v>
      </c>
      <c r="J28" s="15">
        <v>42.823759647382403</v>
      </c>
    </row>
    <row r="29" spans="2:10" ht="24" customHeight="1" x14ac:dyDescent="0.35">
      <c r="B29" s="11" t="s">
        <v>63</v>
      </c>
      <c r="C29" s="12">
        <v>51142.39</v>
      </c>
      <c r="D29" s="12">
        <v>22825.11</v>
      </c>
      <c r="E29" s="15">
        <v>44.630511010533503</v>
      </c>
      <c r="F29" s="12">
        <v>20467.12</v>
      </c>
      <c r="G29" s="15">
        <v>40.019873924546701</v>
      </c>
      <c r="H29" s="12">
        <v>7850.18</v>
      </c>
      <c r="I29" s="15">
        <v>15.3496541714222</v>
      </c>
      <c r="J29" s="15">
        <v>53.176462449596499</v>
      </c>
    </row>
    <row r="30" spans="2:10" ht="24" customHeight="1" x14ac:dyDescent="0.35">
      <c r="B30" s="11" t="s">
        <v>64</v>
      </c>
      <c r="C30" s="12">
        <v>9356.9500000000007</v>
      </c>
      <c r="D30" s="12">
        <v>1835.38</v>
      </c>
      <c r="E30" s="15">
        <v>19.615152373369501</v>
      </c>
      <c r="F30" s="12">
        <v>5253.75</v>
      </c>
      <c r="G30" s="15">
        <v>56.148103815880198</v>
      </c>
      <c r="H30" s="12">
        <v>2267.8200000000002</v>
      </c>
      <c r="I30" s="15">
        <v>24.236743810750301</v>
      </c>
      <c r="J30" s="15">
        <v>20.542957852985001</v>
      </c>
    </row>
    <row r="31" spans="2:10" ht="24" customHeight="1" x14ac:dyDescent="0.35">
      <c r="B31" s="11" t="s">
        <v>65</v>
      </c>
      <c r="C31" s="12">
        <v>51559.4</v>
      </c>
      <c r="D31" s="12">
        <v>28398.15</v>
      </c>
      <c r="E31" s="15">
        <v>55.078511386866403</v>
      </c>
      <c r="F31" s="12">
        <v>23116.29</v>
      </c>
      <c r="G31" s="15">
        <v>44.834288219025098</v>
      </c>
      <c r="H31" s="12">
        <v>44.97</v>
      </c>
      <c r="I31" s="15">
        <v>8.7219789213993995E-2</v>
      </c>
      <c r="J31" s="15">
        <v>53.332384606202403</v>
      </c>
    </row>
    <row r="32" spans="2:10" ht="24" customHeight="1" x14ac:dyDescent="0.35">
      <c r="B32" s="11" t="s">
        <v>66</v>
      </c>
      <c r="C32" s="12">
        <v>142775.79999999999</v>
      </c>
      <c r="D32" s="12">
        <v>60094.98</v>
      </c>
      <c r="E32" s="15">
        <v>42.090452303541603</v>
      </c>
      <c r="F32" s="12">
        <v>80497.73</v>
      </c>
      <c r="G32" s="15">
        <v>56.3805140647084</v>
      </c>
      <c r="H32" s="12">
        <v>2183.6</v>
      </c>
      <c r="I32" s="15">
        <v>1.52939083514153</v>
      </c>
      <c r="J32" s="15">
        <v>40.724008638376802</v>
      </c>
    </row>
    <row r="33" spans="2:10" ht="24" customHeight="1" x14ac:dyDescent="0.35">
      <c r="B33" s="11" t="s">
        <v>67</v>
      </c>
      <c r="C33" s="12">
        <v>38520.870000000003</v>
      </c>
      <c r="D33" s="12">
        <v>20266.34</v>
      </c>
      <c r="E33" s="15">
        <v>52.611324718263099</v>
      </c>
      <c r="F33" s="12">
        <v>15250.22</v>
      </c>
      <c r="G33" s="15">
        <v>39.589500444823798</v>
      </c>
      <c r="H33" s="12">
        <v>3016.81</v>
      </c>
      <c r="I33" s="15">
        <v>7.8316247789834499</v>
      </c>
      <c r="J33" s="15">
        <v>53.167742038071196</v>
      </c>
    </row>
    <row r="34" spans="2:10" ht="24" customHeight="1" x14ac:dyDescent="0.35">
      <c r="B34" s="11" t="s">
        <v>68</v>
      </c>
      <c r="C34" s="12">
        <v>42047.35</v>
      </c>
      <c r="D34" s="12">
        <v>16799.75</v>
      </c>
      <c r="E34" s="15">
        <v>39.954360976375398</v>
      </c>
      <c r="F34" s="12">
        <v>20795.97</v>
      </c>
      <c r="G34" s="15">
        <v>49.458455764750902</v>
      </c>
      <c r="H34" s="12">
        <v>4451.62</v>
      </c>
      <c r="I34" s="15">
        <v>10.587159476162</v>
      </c>
      <c r="J34" s="15">
        <v>38.184552966145901</v>
      </c>
    </row>
    <row r="35" spans="2:10" ht="24" customHeight="1" x14ac:dyDescent="0.35">
      <c r="B35" s="11" t="s">
        <v>69</v>
      </c>
      <c r="C35" s="12">
        <v>71749.52</v>
      </c>
      <c r="D35" s="12">
        <v>30218.12</v>
      </c>
      <c r="E35" s="15">
        <v>42.116128442392302</v>
      </c>
      <c r="F35" s="12">
        <v>26206.46</v>
      </c>
      <c r="G35" s="15">
        <v>36.524927274774797</v>
      </c>
      <c r="H35" s="12">
        <v>15326.39</v>
      </c>
      <c r="I35" s="15">
        <v>21.360965202275899</v>
      </c>
      <c r="J35" s="15">
        <v>49.304160758676602</v>
      </c>
    </row>
    <row r="36" spans="2:10" ht="24" customHeight="1" x14ac:dyDescent="0.35">
      <c r="B36" s="13" t="s">
        <v>70</v>
      </c>
      <c r="C36" s="14">
        <v>2313624.17</v>
      </c>
      <c r="D36" s="14">
        <v>990787.57</v>
      </c>
      <c r="E36" s="16">
        <v>42.824049940660899</v>
      </c>
      <c r="F36" s="14">
        <v>1094070.6399999999</v>
      </c>
      <c r="G36" s="16">
        <v>47.288174725456798</v>
      </c>
      <c r="H36" s="14">
        <v>228176.02</v>
      </c>
      <c r="I36" s="16">
        <v>9.8622768104985692</v>
      </c>
      <c r="J36" s="16">
        <v>44.260821153602201</v>
      </c>
    </row>
  </sheetData>
  <pageMargins left="0.7" right="0.7" top="0.75" bottom="0.75" header="0.3" footer="0.3"/>
  <pageSetup paperSize="9" orientation="portrait" horizontalDpi="300" verticalDpi="300"/>
  <headerFooter>
    <oddHeader>&amp;C&amp;"Aptos"&amp;10&amp;K0000FF OFFICIAL&amp;1#_x000D_</oddHeader>
    <oddFooter>&amp;C_x000D_&amp;1#&amp;"Aptos"&amp;10&amp;K0000FF 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F36"/>
  <sheetViews>
    <sheetView showGridLines="0" workbookViewId="0"/>
  </sheetViews>
  <sheetFormatPr defaultRowHeight="14.5" x14ac:dyDescent="0.35"/>
  <cols>
    <col min="1" max="1" width="2.7265625" bestFit="1" customWidth="1"/>
    <col min="2" max="2" width="25.7265625" bestFit="1" customWidth="1"/>
    <col min="3" max="4" width="36.7265625" customWidth="1"/>
    <col min="5" max="5" width="32.54296875" customWidth="1"/>
    <col min="6" max="6" width="36.7265625" customWidth="1"/>
  </cols>
  <sheetData>
    <row r="1" spans="2:6" ht="30" customHeight="1" x14ac:dyDescent="0.45">
      <c r="B1" s="10" t="s">
        <v>71</v>
      </c>
    </row>
    <row r="3" spans="2:6" ht="31" x14ac:dyDescent="0.35">
      <c r="B3" s="33" t="s">
        <v>29</v>
      </c>
      <c r="C3" s="34" t="s">
        <v>72</v>
      </c>
      <c r="D3" s="34" t="s">
        <v>73</v>
      </c>
      <c r="E3" s="34" t="s">
        <v>74</v>
      </c>
      <c r="F3" s="34" t="s">
        <v>75</v>
      </c>
    </row>
    <row r="4" spans="2:6" ht="24" customHeight="1" x14ac:dyDescent="0.35">
      <c r="B4" s="11" t="s">
        <v>38</v>
      </c>
      <c r="C4" s="17">
        <v>0.38400000000000001</v>
      </c>
      <c r="D4" s="17">
        <v>0.156</v>
      </c>
      <c r="E4" s="17">
        <v>0.193</v>
      </c>
      <c r="F4" s="17">
        <v>3.5000000000000003E-2</v>
      </c>
    </row>
    <row r="5" spans="2:6" ht="24" customHeight="1" x14ac:dyDescent="0.35">
      <c r="B5" s="11" t="s">
        <v>39</v>
      </c>
      <c r="C5" s="17">
        <v>0.41399999999999998</v>
      </c>
      <c r="D5" s="17">
        <v>0.185</v>
      </c>
      <c r="E5" s="17">
        <v>0.183</v>
      </c>
      <c r="F5" s="17">
        <v>4.4999999999999998E-2</v>
      </c>
    </row>
    <row r="6" spans="2:6" ht="24" customHeight="1" x14ac:dyDescent="0.35">
      <c r="B6" s="11" t="s">
        <v>40</v>
      </c>
      <c r="C6" s="17">
        <v>0.42099999999999999</v>
      </c>
      <c r="D6" s="17">
        <v>0.21299999999999999</v>
      </c>
      <c r="E6" s="17">
        <v>0.20599999999999999</v>
      </c>
      <c r="F6" s="17">
        <v>3.0000000000000001E-3</v>
      </c>
    </row>
    <row r="7" spans="2:6" ht="24" customHeight="1" x14ac:dyDescent="0.35">
      <c r="B7" s="11" t="s">
        <v>41</v>
      </c>
      <c r="C7" s="17">
        <v>0.57399999999999995</v>
      </c>
      <c r="D7" s="17">
        <v>0.24399999999999999</v>
      </c>
      <c r="E7" s="17">
        <v>0.114</v>
      </c>
      <c r="F7" s="17">
        <v>0.215</v>
      </c>
    </row>
    <row r="8" spans="2:6" ht="24" customHeight="1" x14ac:dyDescent="0.35">
      <c r="B8" s="11" t="s">
        <v>42</v>
      </c>
      <c r="C8" s="17">
        <v>0.377</v>
      </c>
      <c r="D8" s="17">
        <v>0.13500000000000001</v>
      </c>
      <c r="E8" s="17">
        <v>0.22900000000000001</v>
      </c>
      <c r="F8" s="17">
        <v>1.2E-2</v>
      </c>
    </row>
    <row r="9" spans="2:6" ht="24" customHeight="1" x14ac:dyDescent="0.35">
      <c r="B9" s="11" t="s">
        <v>43</v>
      </c>
      <c r="C9" s="17">
        <v>0.48199999999999998</v>
      </c>
      <c r="D9" s="17">
        <v>0.27200000000000002</v>
      </c>
      <c r="E9" s="17">
        <v>0.2</v>
      </c>
      <c r="F9" s="17">
        <v>0.01</v>
      </c>
    </row>
    <row r="10" spans="2:6" ht="24" customHeight="1" x14ac:dyDescent="0.35">
      <c r="B10" s="11" t="s">
        <v>44</v>
      </c>
      <c r="C10" s="17">
        <v>0.46100000000000002</v>
      </c>
      <c r="D10" s="17">
        <v>0.19600000000000001</v>
      </c>
      <c r="E10" s="17">
        <v>0.22700000000000001</v>
      </c>
      <c r="F10" s="17">
        <v>3.7999999999999999E-2</v>
      </c>
    </row>
    <row r="11" spans="2:6" ht="24" customHeight="1" x14ac:dyDescent="0.35">
      <c r="B11" s="11" t="s">
        <v>45</v>
      </c>
      <c r="C11" s="17">
        <v>0.42799999999999999</v>
      </c>
      <c r="D11" s="17">
        <v>0.14599999999999999</v>
      </c>
      <c r="E11" s="17">
        <v>0.27800000000000002</v>
      </c>
      <c r="F11" s="17">
        <v>5.0000000000000001E-3</v>
      </c>
    </row>
    <row r="12" spans="2:6" ht="24" customHeight="1" x14ac:dyDescent="0.35">
      <c r="B12" s="11" t="s">
        <v>46</v>
      </c>
      <c r="C12" s="17">
        <v>0.43099999999999999</v>
      </c>
      <c r="D12" s="17">
        <v>0.21</v>
      </c>
      <c r="E12" s="17">
        <v>0.221</v>
      </c>
      <c r="F12" s="17">
        <v>0</v>
      </c>
    </row>
    <row r="13" spans="2:6" ht="24" customHeight="1" x14ac:dyDescent="0.35">
      <c r="B13" s="11" t="s">
        <v>47</v>
      </c>
      <c r="C13" s="17">
        <v>0.46300000000000002</v>
      </c>
      <c r="D13" s="17">
        <v>0.24099999999999999</v>
      </c>
      <c r="E13" s="17">
        <v>0.221</v>
      </c>
      <c r="F13" s="17">
        <v>1E-3</v>
      </c>
    </row>
    <row r="14" spans="2:6" ht="24" customHeight="1" x14ac:dyDescent="0.35">
      <c r="B14" s="11" t="s">
        <v>48</v>
      </c>
      <c r="C14" s="17">
        <v>0.41599999999999998</v>
      </c>
      <c r="D14" s="17">
        <v>0.22600000000000001</v>
      </c>
      <c r="E14" s="17">
        <v>0.17799999999999999</v>
      </c>
      <c r="F14" s="17">
        <v>1.2E-2</v>
      </c>
    </row>
    <row r="15" spans="2:6" ht="24" customHeight="1" x14ac:dyDescent="0.35">
      <c r="B15" s="11" t="s">
        <v>49</v>
      </c>
      <c r="C15" s="17">
        <v>0.41399999999999998</v>
      </c>
      <c r="D15" s="17">
        <v>0.221</v>
      </c>
      <c r="E15" s="17">
        <v>0.188</v>
      </c>
      <c r="F15" s="17">
        <v>6.0000000000000001E-3</v>
      </c>
    </row>
    <row r="16" spans="2:6" ht="24" customHeight="1" x14ac:dyDescent="0.35">
      <c r="B16" s="11" t="s">
        <v>50</v>
      </c>
      <c r="C16" s="17">
        <v>0.40300000000000002</v>
      </c>
      <c r="D16" s="17">
        <v>0.20499999999999999</v>
      </c>
      <c r="E16" s="17">
        <v>0.19800000000000001</v>
      </c>
      <c r="F16" s="17">
        <v>0</v>
      </c>
    </row>
    <row r="17" spans="2:6" ht="24" customHeight="1" x14ac:dyDescent="0.35">
      <c r="B17" s="11" t="s">
        <v>51</v>
      </c>
      <c r="C17" s="17">
        <v>0.42899999999999999</v>
      </c>
      <c r="D17" s="17">
        <v>0.185</v>
      </c>
      <c r="E17" s="17">
        <v>0.16400000000000001</v>
      </c>
      <c r="F17" s="17">
        <v>0.08</v>
      </c>
    </row>
    <row r="18" spans="2:6" ht="24" customHeight="1" x14ac:dyDescent="0.35">
      <c r="B18" s="11" t="s">
        <v>52</v>
      </c>
      <c r="C18" s="17">
        <v>0.35</v>
      </c>
      <c r="D18" s="17">
        <v>9.0999999999999998E-2</v>
      </c>
      <c r="E18" s="17">
        <v>0.20200000000000001</v>
      </c>
      <c r="F18" s="17">
        <v>5.8000000000000003E-2</v>
      </c>
    </row>
    <row r="19" spans="2:6" ht="24" customHeight="1" x14ac:dyDescent="0.35">
      <c r="B19" s="11" t="s">
        <v>53</v>
      </c>
      <c r="C19" s="17">
        <v>0.45200000000000001</v>
      </c>
      <c r="D19" s="17">
        <v>0.20699999999999999</v>
      </c>
      <c r="E19" s="17">
        <v>0.192</v>
      </c>
      <c r="F19" s="17">
        <v>5.1999999999999998E-2</v>
      </c>
    </row>
    <row r="20" spans="2:6" ht="24" customHeight="1" x14ac:dyDescent="0.35">
      <c r="B20" s="11" t="s">
        <v>54</v>
      </c>
      <c r="C20" s="17">
        <v>0.33900000000000002</v>
      </c>
      <c r="D20" s="17">
        <v>0.18</v>
      </c>
      <c r="E20" s="17">
        <v>0.128</v>
      </c>
      <c r="F20" s="17">
        <v>3.2000000000000001E-2</v>
      </c>
    </row>
    <row r="21" spans="2:6" ht="24" customHeight="1" x14ac:dyDescent="0.35">
      <c r="B21" s="11" t="s">
        <v>55</v>
      </c>
      <c r="C21" s="17">
        <v>0.42199999999999999</v>
      </c>
      <c r="D21" s="17">
        <v>0.19400000000000001</v>
      </c>
      <c r="E21" s="17">
        <v>0.161</v>
      </c>
      <c r="F21" s="17">
        <v>6.8000000000000005E-2</v>
      </c>
    </row>
    <row r="22" spans="2:6" ht="24" customHeight="1" x14ac:dyDescent="0.35">
      <c r="B22" s="11" t="s">
        <v>56</v>
      </c>
      <c r="C22" s="17">
        <v>0.47399999999999998</v>
      </c>
      <c r="D22" s="17">
        <v>0.24099999999999999</v>
      </c>
      <c r="E22" s="17">
        <v>0.22800000000000001</v>
      </c>
      <c r="F22" s="17">
        <v>6.0000000000000001E-3</v>
      </c>
    </row>
    <row r="23" spans="2:6" ht="24" customHeight="1" x14ac:dyDescent="0.35">
      <c r="B23" s="11" t="s">
        <v>57</v>
      </c>
      <c r="C23" s="17">
        <v>0.52700000000000002</v>
      </c>
      <c r="D23" s="17">
        <v>0.186</v>
      </c>
      <c r="E23" s="17">
        <v>8.9999999999999993E-3</v>
      </c>
      <c r="F23" s="17">
        <v>0.33100000000000002</v>
      </c>
    </row>
    <row r="24" spans="2:6" ht="24" customHeight="1" x14ac:dyDescent="0.35">
      <c r="B24" s="11" t="s">
        <v>58</v>
      </c>
      <c r="C24" s="17">
        <v>0.438</v>
      </c>
      <c r="D24" s="17">
        <v>0.23200000000000001</v>
      </c>
      <c r="E24" s="17">
        <v>0.20399999999999999</v>
      </c>
      <c r="F24" s="17">
        <v>3.0000000000000001E-3</v>
      </c>
    </row>
    <row r="25" spans="2:6" ht="24" customHeight="1" x14ac:dyDescent="0.35">
      <c r="B25" s="11" t="s">
        <v>59</v>
      </c>
      <c r="C25" s="17">
        <v>0.443</v>
      </c>
      <c r="D25" s="17">
        <v>0.20399999999999999</v>
      </c>
      <c r="E25" s="17">
        <v>0.17599999999999999</v>
      </c>
      <c r="F25" s="17">
        <v>6.3E-2</v>
      </c>
    </row>
    <row r="26" spans="2:6" ht="24" customHeight="1" x14ac:dyDescent="0.35">
      <c r="B26" s="11" t="s">
        <v>60</v>
      </c>
      <c r="C26" s="17">
        <v>0.53200000000000003</v>
      </c>
      <c r="D26" s="17">
        <v>9.7000000000000003E-2</v>
      </c>
      <c r="E26" s="17">
        <v>0.23400000000000001</v>
      </c>
      <c r="F26" s="17">
        <v>0.16800000000000001</v>
      </c>
    </row>
    <row r="27" spans="2:6" ht="24" customHeight="1" x14ac:dyDescent="0.35">
      <c r="B27" s="11" t="s">
        <v>61</v>
      </c>
      <c r="C27" s="17">
        <v>0.47199999999999998</v>
      </c>
      <c r="D27" s="17">
        <v>0.23</v>
      </c>
      <c r="E27" s="17">
        <v>0.16500000000000001</v>
      </c>
      <c r="F27" s="17">
        <v>7.6999999999999999E-2</v>
      </c>
    </row>
    <row r="28" spans="2:6" ht="24" customHeight="1" x14ac:dyDescent="0.35">
      <c r="B28" s="11" t="s">
        <v>62</v>
      </c>
      <c r="C28" s="17">
        <v>0.40699999999999997</v>
      </c>
      <c r="D28" s="17">
        <v>0.17399999999999999</v>
      </c>
      <c r="E28" s="17">
        <v>0.221</v>
      </c>
      <c r="F28" s="17">
        <v>1.2E-2</v>
      </c>
    </row>
    <row r="29" spans="2:6" ht="24" customHeight="1" x14ac:dyDescent="0.35">
      <c r="B29" s="11" t="s">
        <v>63</v>
      </c>
      <c r="C29" s="17">
        <v>0.438</v>
      </c>
      <c r="D29" s="17">
        <v>0.19500000000000001</v>
      </c>
      <c r="E29" s="17">
        <v>0.17499999999999999</v>
      </c>
      <c r="F29" s="17">
        <v>6.7000000000000004E-2</v>
      </c>
    </row>
    <row r="30" spans="2:6" ht="24" customHeight="1" x14ac:dyDescent="0.35">
      <c r="B30" s="11" t="s">
        <v>64</v>
      </c>
      <c r="C30" s="17">
        <v>0.41199999999999998</v>
      </c>
      <c r="D30" s="17">
        <v>8.1000000000000003E-2</v>
      </c>
      <c r="E30" s="17">
        <v>0.23100000000000001</v>
      </c>
      <c r="F30" s="17">
        <v>0.1</v>
      </c>
    </row>
    <row r="31" spans="2:6" ht="24" customHeight="1" x14ac:dyDescent="0.35">
      <c r="B31" s="11" t="s">
        <v>65</v>
      </c>
      <c r="C31" s="17">
        <v>0.45900000000000002</v>
      </c>
      <c r="D31" s="17">
        <v>0.253</v>
      </c>
      <c r="E31" s="17">
        <v>0.20599999999999999</v>
      </c>
      <c r="F31" s="17">
        <v>0</v>
      </c>
    </row>
    <row r="32" spans="2:6" ht="24" customHeight="1" x14ac:dyDescent="0.35">
      <c r="B32" s="11" t="s">
        <v>66</v>
      </c>
      <c r="C32" s="17">
        <v>0.42699999999999999</v>
      </c>
      <c r="D32" s="17">
        <v>0.18</v>
      </c>
      <c r="E32" s="17">
        <v>0.24099999999999999</v>
      </c>
      <c r="F32" s="17">
        <v>7.0000000000000001E-3</v>
      </c>
    </row>
    <row r="33" spans="2:6" ht="24" customHeight="1" x14ac:dyDescent="0.35">
      <c r="B33" s="11" t="s">
        <v>67</v>
      </c>
      <c r="C33" s="17">
        <v>0.41</v>
      </c>
      <c r="D33" s="17">
        <v>0.216</v>
      </c>
      <c r="E33" s="17">
        <v>0.16200000000000001</v>
      </c>
      <c r="F33" s="17">
        <v>3.2000000000000001E-2</v>
      </c>
    </row>
    <row r="34" spans="2:6" ht="24" customHeight="1" x14ac:dyDescent="0.35">
      <c r="B34" s="11" t="s">
        <v>68</v>
      </c>
      <c r="C34" s="17">
        <v>0.47599999999999998</v>
      </c>
      <c r="D34" s="17">
        <v>0.19</v>
      </c>
      <c r="E34" s="17">
        <v>0.23499999999999999</v>
      </c>
      <c r="F34" s="17">
        <v>0.05</v>
      </c>
    </row>
    <row r="35" spans="2:6" ht="24" customHeight="1" x14ac:dyDescent="0.35">
      <c r="B35" s="11" t="s">
        <v>69</v>
      </c>
      <c r="C35" s="17">
        <v>0.38300000000000001</v>
      </c>
      <c r="D35" s="17">
        <v>0.161</v>
      </c>
      <c r="E35" s="17">
        <v>0.14000000000000001</v>
      </c>
      <c r="F35" s="17">
        <v>8.2000000000000003E-2</v>
      </c>
    </row>
    <row r="36" spans="2:6" ht="24" customHeight="1" x14ac:dyDescent="0.35">
      <c r="B36" s="13" t="s">
        <v>70</v>
      </c>
      <c r="C36" s="18">
        <v>0.41699999999999998</v>
      </c>
      <c r="D36" s="18">
        <v>0.17899999999999999</v>
      </c>
      <c r="E36" s="18">
        <v>0.19700000000000001</v>
      </c>
      <c r="F36" s="18">
        <v>4.1000000000000002E-2</v>
      </c>
    </row>
  </sheetData>
  <pageMargins left="0.7" right="0.7" top="0.75" bottom="0.75" header="0.3" footer="0.3"/>
  <pageSetup paperSize="9" orientation="portrait" horizontalDpi="300" verticalDpi="300"/>
  <headerFooter>
    <oddHeader>&amp;C&amp;"Aptos"&amp;10&amp;K0000FF OFFICIAL&amp;1#_x000D_</oddHeader>
    <oddFooter>&amp;C_x000D_&amp;1#&amp;"Aptos"&amp;10&amp;K0000FF OFFICIAL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Q22"/>
  <sheetViews>
    <sheetView showGridLines="0" workbookViewId="0"/>
  </sheetViews>
  <sheetFormatPr defaultRowHeight="14.5" x14ac:dyDescent="0.35"/>
  <cols>
    <col min="1" max="1" width="2.7265625" bestFit="1" customWidth="1"/>
    <col min="2" max="2" width="40.7265625" bestFit="1" customWidth="1"/>
    <col min="3" max="17" width="14.7265625" bestFit="1" customWidth="1"/>
  </cols>
  <sheetData>
    <row r="1" spans="2:17" ht="30" customHeight="1" x14ac:dyDescent="0.45">
      <c r="B1" s="10" t="s">
        <v>76</v>
      </c>
    </row>
    <row r="3" spans="2:17" ht="30" customHeight="1" x14ac:dyDescent="0.35">
      <c r="B3" s="33" t="s">
        <v>77</v>
      </c>
      <c r="C3" s="34" t="s">
        <v>78</v>
      </c>
      <c r="D3" s="34" t="s">
        <v>79</v>
      </c>
      <c r="E3" s="34" t="s">
        <v>80</v>
      </c>
      <c r="F3" s="34" t="s">
        <v>81</v>
      </c>
      <c r="G3" s="34" t="s">
        <v>82</v>
      </c>
      <c r="H3" s="34" t="s">
        <v>83</v>
      </c>
      <c r="I3" s="34" t="s">
        <v>84</v>
      </c>
      <c r="J3" s="34" t="s">
        <v>85</v>
      </c>
      <c r="K3" s="34" t="s">
        <v>86</v>
      </c>
      <c r="L3" s="34" t="s">
        <v>87</v>
      </c>
      <c r="M3" s="34" t="s">
        <v>88</v>
      </c>
      <c r="N3" s="34" t="s">
        <v>89</v>
      </c>
      <c r="O3" s="34" t="s">
        <v>90</v>
      </c>
      <c r="P3" s="34" t="s">
        <v>91</v>
      </c>
      <c r="Q3" s="34" t="s">
        <v>92</v>
      </c>
    </row>
    <row r="4" spans="2:17" ht="24" customHeight="1" x14ac:dyDescent="0.35">
      <c r="B4" s="11" t="s">
        <v>93</v>
      </c>
      <c r="C4" s="12">
        <v>1790528.6</v>
      </c>
      <c r="D4" s="12">
        <v>1615671.21</v>
      </c>
      <c r="E4" s="12">
        <v>1442088.1</v>
      </c>
      <c r="F4" s="12">
        <v>1424780.67</v>
      </c>
      <c r="G4" s="12">
        <v>1408158.22</v>
      </c>
      <c r="H4" s="12">
        <v>1391372.74</v>
      </c>
      <c r="I4" s="12">
        <v>1351091.31</v>
      </c>
      <c r="J4" s="12">
        <v>1342906.11</v>
      </c>
      <c r="K4" s="12">
        <v>1338410.58</v>
      </c>
      <c r="L4" s="12">
        <v>1417848.89</v>
      </c>
      <c r="M4" s="12">
        <v>1420670.03</v>
      </c>
      <c r="N4" s="12">
        <v>1334410.71</v>
      </c>
      <c r="O4" s="12">
        <v>1318726.01</v>
      </c>
      <c r="P4" s="12">
        <v>1319030.92</v>
      </c>
      <c r="Q4" s="12">
        <v>1324854.82</v>
      </c>
    </row>
    <row r="5" spans="2:17" ht="24" customHeight="1" x14ac:dyDescent="0.35">
      <c r="B5" s="11" t="s">
        <v>94</v>
      </c>
      <c r="C5" s="12">
        <v>296664.38</v>
      </c>
      <c r="D5" s="12">
        <v>299653.61</v>
      </c>
      <c r="E5" s="12">
        <v>296220.73</v>
      </c>
      <c r="F5" s="12">
        <v>318322.75</v>
      </c>
      <c r="G5" s="12">
        <v>311498.84999999998</v>
      </c>
      <c r="H5" s="12">
        <v>314653.84999999998</v>
      </c>
      <c r="I5" s="12">
        <v>317926.17</v>
      </c>
      <c r="J5" s="12">
        <v>296622.44</v>
      </c>
      <c r="K5" s="12">
        <v>316538.21999999997</v>
      </c>
      <c r="L5" s="12">
        <v>290956.12</v>
      </c>
      <c r="M5" s="12">
        <v>291376.75</v>
      </c>
      <c r="N5" s="12">
        <v>271954.71000000002</v>
      </c>
      <c r="O5" s="12">
        <v>277710</v>
      </c>
      <c r="P5" s="12">
        <v>276022.32</v>
      </c>
      <c r="Q5" s="12">
        <v>258806.3</v>
      </c>
    </row>
    <row r="6" spans="2:17" ht="24" customHeight="1" x14ac:dyDescent="0.35">
      <c r="B6" s="11" t="s">
        <v>95</v>
      </c>
      <c r="C6" s="12">
        <v>11124.41</v>
      </c>
      <c r="D6" s="12">
        <v>106171.62</v>
      </c>
      <c r="E6" s="12">
        <v>210927.87</v>
      </c>
      <c r="F6" s="12">
        <v>222125</v>
      </c>
      <c r="G6" s="12">
        <v>256705.47</v>
      </c>
      <c r="H6" s="12">
        <v>285884.92</v>
      </c>
      <c r="I6" s="12">
        <v>302997.67</v>
      </c>
      <c r="J6" s="12">
        <v>298623.71999999997</v>
      </c>
      <c r="K6" s="12">
        <v>291611.43</v>
      </c>
      <c r="L6" s="12">
        <v>292493.88</v>
      </c>
      <c r="M6" s="12">
        <v>294486.63</v>
      </c>
      <c r="N6" s="12">
        <v>271761.13</v>
      </c>
      <c r="O6" s="12">
        <v>252156.45</v>
      </c>
      <c r="P6" s="12">
        <v>239062.58</v>
      </c>
      <c r="Q6" s="12">
        <v>225420.76</v>
      </c>
    </row>
    <row r="7" spans="2:17" ht="24" customHeight="1" x14ac:dyDescent="0.35">
      <c r="B7" s="11" t="s">
        <v>96</v>
      </c>
      <c r="C7" s="12">
        <v>111933.29</v>
      </c>
      <c r="D7" s="12">
        <v>101394.41</v>
      </c>
      <c r="E7" s="12">
        <v>89629.52</v>
      </c>
      <c r="F7" s="12">
        <v>98104.960000000006</v>
      </c>
      <c r="G7" s="12">
        <v>79613.039999999994</v>
      </c>
      <c r="H7" s="12">
        <v>63816.69</v>
      </c>
      <c r="I7" s="12">
        <v>62177.919999999998</v>
      </c>
      <c r="J7" s="12">
        <v>70005.91</v>
      </c>
      <c r="K7" s="12">
        <v>77548.73</v>
      </c>
      <c r="L7" s="12">
        <v>85370.69</v>
      </c>
      <c r="M7" s="12">
        <v>82088.11</v>
      </c>
      <c r="N7" s="12">
        <v>83792.460000000006</v>
      </c>
      <c r="O7" s="12">
        <v>87740.97</v>
      </c>
      <c r="P7" s="12">
        <v>97616</v>
      </c>
      <c r="Q7" s="12">
        <v>106917.59</v>
      </c>
    </row>
    <row r="8" spans="2:17" ht="24" customHeight="1" x14ac:dyDescent="0.35">
      <c r="B8" s="11" t="s">
        <v>97</v>
      </c>
      <c r="C8" s="12">
        <v>48509.599999999999</v>
      </c>
      <c r="D8" s="12">
        <v>40815.79</v>
      </c>
      <c r="E8" s="12">
        <v>47509.25</v>
      </c>
      <c r="F8" s="12">
        <v>67864.55</v>
      </c>
      <c r="G8" s="12">
        <v>82404.320000000007</v>
      </c>
      <c r="H8" s="12">
        <v>96925.73</v>
      </c>
      <c r="I8" s="12">
        <v>101402.37</v>
      </c>
      <c r="J8" s="12">
        <v>93316.54</v>
      </c>
      <c r="K8" s="12">
        <v>99464.1</v>
      </c>
      <c r="L8" s="12">
        <v>100831.33</v>
      </c>
      <c r="M8" s="12">
        <v>100460.36</v>
      </c>
      <c r="N8" s="12">
        <v>91528.33</v>
      </c>
      <c r="O8" s="12">
        <v>90368.95</v>
      </c>
      <c r="P8" s="12">
        <v>91659.99</v>
      </c>
      <c r="Q8" s="12">
        <v>90328.27</v>
      </c>
    </row>
    <row r="9" spans="2:17" ht="24" customHeight="1" x14ac:dyDescent="0.35">
      <c r="B9" s="11" t="s">
        <v>98</v>
      </c>
      <c r="C9" s="12">
        <v>64023.32</v>
      </c>
      <c r="D9" s="12">
        <v>67805.36</v>
      </c>
      <c r="E9" s="12">
        <v>74907.199999999997</v>
      </c>
      <c r="F9" s="12">
        <v>72301.45</v>
      </c>
      <c r="G9" s="12">
        <v>70275.95</v>
      </c>
      <c r="H9" s="12">
        <v>78737.509999999995</v>
      </c>
      <c r="I9" s="12">
        <v>74526.850000000006</v>
      </c>
      <c r="J9" s="12">
        <v>71010.759999999995</v>
      </c>
      <c r="K9" s="12">
        <v>69364.3</v>
      </c>
      <c r="L9" s="12">
        <v>56485.61</v>
      </c>
      <c r="M9" s="12">
        <v>73636.31</v>
      </c>
      <c r="N9" s="12">
        <v>65792.02</v>
      </c>
      <c r="O9" s="12">
        <v>69467.08</v>
      </c>
      <c r="P9" s="12">
        <v>79460.639999999999</v>
      </c>
      <c r="Q9" s="12">
        <v>86352.54</v>
      </c>
    </row>
    <row r="10" spans="2:17" ht="24" customHeight="1" x14ac:dyDescent="0.35">
      <c r="B10" s="11" t="s">
        <v>99</v>
      </c>
      <c r="C10" s="12">
        <v>93047.91</v>
      </c>
      <c r="D10" s="12">
        <v>88030.43</v>
      </c>
      <c r="E10" s="12">
        <v>84888.89</v>
      </c>
      <c r="F10" s="12">
        <v>82225.91</v>
      </c>
      <c r="G10" s="12">
        <v>79562.17</v>
      </c>
      <c r="H10" s="12">
        <v>77851.47</v>
      </c>
      <c r="I10" s="12">
        <v>72079.06</v>
      </c>
      <c r="J10" s="12">
        <v>69240.55</v>
      </c>
      <c r="K10" s="12">
        <v>67042.289999999994</v>
      </c>
      <c r="L10" s="12">
        <v>78674.14</v>
      </c>
      <c r="M10" s="12">
        <v>78223.34</v>
      </c>
      <c r="N10" s="12">
        <v>77279.460000000006</v>
      </c>
      <c r="O10" s="12">
        <v>73980.17</v>
      </c>
      <c r="P10" s="12">
        <v>73174.559999999998</v>
      </c>
      <c r="Q10" s="12">
        <v>74789.850000000006</v>
      </c>
    </row>
    <row r="11" spans="2:17" ht="24" customHeight="1" x14ac:dyDescent="0.35">
      <c r="B11" s="11" t="s">
        <v>100</v>
      </c>
      <c r="C11" s="12">
        <v>105334.5</v>
      </c>
      <c r="D11" s="12">
        <v>97620.68</v>
      </c>
      <c r="E11" s="12">
        <v>87032.17</v>
      </c>
      <c r="F11" s="12">
        <v>94196.87</v>
      </c>
      <c r="G11" s="12">
        <v>96991.360000000001</v>
      </c>
      <c r="H11" s="12">
        <v>101902.39999999999</v>
      </c>
      <c r="I11" s="12">
        <v>92696.960000000006</v>
      </c>
      <c r="J11" s="12">
        <v>85697.93</v>
      </c>
      <c r="K11" s="12">
        <v>86685.15</v>
      </c>
      <c r="L11" s="12">
        <v>48876.45</v>
      </c>
      <c r="M11" s="12">
        <v>68875.47</v>
      </c>
      <c r="N11" s="12">
        <v>63532.35</v>
      </c>
      <c r="O11" s="12">
        <v>62015.58</v>
      </c>
      <c r="P11" s="12">
        <v>63818.97</v>
      </c>
      <c r="Q11" s="12">
        <v>68183.990000000005</v>
      </c>
    </row>
    <row r="12" spans="2:17" ht="24" customHeight="1" x14ac:dyDescent="0.35">
      <c r="B12" s="11" t="s">
        <v>101</v>
      </c>
      <c r="C12" s="12">
        <v>36226.400000000001</v>
      </c>
      <c r="D12" s="12">
        <v>33955.39</v>
      </c>
      <c r="E12" s="12">
        <v>31307.52</v>
      </c>
      <c r="F12" s="12">
        <v>31761.56</v>
      </c>
      <c r="G12" s="12">
        <v>33733.980000000003</v>
      </c>
      <c r="H12" s="12">
        <v>37546.160000000003</v>
      </c>
      <c r="I12" s="12">
        <v>36484.14</v>
      </c>
      <c r="J12" s="12">
        <v>33027.93</v>
      </c>
      <c r="K12" s="12">
        <v>32866.089999999997</v>
      </c>
      <c r="L12" s="12">
        <v>26210.33</v>
      </c>
      <c r="M12" s="12">
        <v>30512.9</v>
      </c>
      <c r="N12" s="12">
        <v>28265.57</v>
      </c>
      <c r="O12" s="12">
        <v>28656.45</v>
      </c>
      <c r="P12" s="12">
        <v>30628.49</v>
      </c>
      <c r="Q12" s="12">
        <v>30340.11</v>
      </c>
    </row>
    <row r="13" spans="2:17" ht="24" customHeight="1" x14ac:dyDescent="0.35">
      <c r="B13" s="11" t="s">
        <v>102</v>
      </c>
      <c r="C13" s="12">
        <v>26698.84</v>
      </c>
      <c r="D13" s="12">
        <v>27502.32</v>
      </c>
      <c r="E13" s="12">
        <v>27003.63</v>
      </c>
      <c r="F13" s="12">
        <v>27467.74</v>
      </c>
      <c r="G13" s="12">
        <v>29379.47</v>
      </c>
      <c r="H13" s="12">
        <v>32391.97</v>
      </c>
      <c r="I13" s="12">
        <v>31326.34</v>
      </c>
      <c r="J13" s="12">
        <v>29587.87</v>
      </c>
      <c r="K13" s="12">
        <v>28520.61</v>
      </c>
      <c r="L13" s="12">
        <v>19878.71</v>
      </c>
      <c r="M13" s="12">
        <v>27096.25</v>
      </c>
      <c r="N13" s="12">
        <v>24748.42</v>
      </c>
      <c r="O13" s="12">
        <v>27750.16</v>
      </c>
      <c r="P13" s="12">
        <v>28340.83</v>
      </c>
      <c r="Q13" s="12">
        <v>28816.31</v>
      </c>
    </row>
    <row r="14" spans="2:17" ht="24" customHeight="1" x14ac:dyDescent="0.35">
      <c r="B14" s="11" t="s">
        <v>103</v>
      </c>
      <c r="C14" s="12">
        <v>11784.49</v>
      </c>
      <c r="D14" s="12">
        <v>12233.56</v>
      </c>
      <c r="E14" s="12">
        <v>13147.6</v>
      </c>
      <c r="F14" s="12">
        <v>10870</v>
      </c>
      <c r="G14" s="12">
        <v>10872.88</v>
      </c>
      <c r="H14" s="12">
        <v>10091.1</v>
      </c>
      <c r="I14" s="12">
        <v>9735.07</v>
      </c>
      <c r="J14" s="12">
        <v>9268.36</v>
      </c>
      <c r="K14" s="12">
        <v>9146.0400000000009</v>
      </c>
      <c r="L14" s="12">
        <v>7638.15</v>
      </c>
      <c r="M14" s="12">
        <v>10741.66</v>
      </c>
      <c r="N14" s="12">
        <v>12713.23</v>
      </c>
      <c r="O14" s="12">
        <v>10681.93</v>
      </c>
      <c r="P14" s="12">
        <v>10543.13</v>
      </c>
      <c r="Q14" s="12">
        <v>12215.11</v>
      </c>
    </row>
    <row r="15" spans="2:17" ht="24" customHeight="1" x14ac:dyDescent="0.35">
      <c r="B15" s="11" t="s">
        <v>104</v>
      </c>
      <c r="C15" s="12">
        <v>8126.56</v>
      </c>
      <c r="D15" s="12">
        <v>7408.62</v>
      </c>
      <c r="E15" s="12">
        <v>5438.81</v>
      </c>
      <c r="F15" s="12">
        <v>6961.07</v>
      </c>
      <c r="G15" s="12">
        <v>6950.93</v>
      </c>
      <c r="H15" s="12">
        <v>4632.93</v>
      </c>
      <c r="I15" s="12">
        <v>4828.55</v>
      </c>
      <c r="J15" s="12">
        <v>2722.79</v>
      </c>
      <c r="K15" s="12">
        <v>706.01</v>
      </c>
      <c r="L15" s="12">
        <v>1333.65</v>
      </c>
      <c r="M15" s="12">
        <v>2225.27</v>
      </c>
      <c r="N15" s="12">
        <v>3443.59</v>
      </c>
      <c r="O15" s="12">
        <v>3414.13</v>
      </c>
      <c r="P15" s="12">
        <v>3371.56</v>
      </c>
      <c r="Q15" s="12">
        <v>3827.17</v>
      </c>
    </row>
    <row r="16" spans="2:17" ht="24" customHeight="1" x14ac:dyDescent="0.35">
      <c r="B16" s="11" t="s">
        <v>105</v>
      </c>
      <c r="C16" s="12">
        <v>1171</v>
      </c>
      <c r="D16" s="12">
        <v>1180.05</v>
      </c>
      <c r="E16" s="12">
        <v>830.51</v>
      </c>
      <c r="F16" s="12">
        <v>790.64</v>
      </c>
      <c r="G16" s="12">
        <v>787.36</v>
      </c>
      <c r="H16" s="12">
        <v>1024.22</v>
      </c>
      <c r="I16" s="12">
        <v>917.21</v>
      </c>
      <c r="J16" s="12">
        <v>811.1</v>
      </c>
      <c r="K16" s="12">
        <v>541.63</v>
      </c>
      <c r="L16" s="12">
        <v>277.37</v>
      </c>
      <c r="M16" s="12">
        <v>560.38</v>
      </c>
      <c r="N16" s="12">
        <v>417.6</v>
      </c>
      <c r="O16" s="12">
        <v>534.5</v>
      </c>
      <c r="P16" s="12">
        <v>616.97</v>
      </c>
      <c r="Q16" s="12">
        <v>718.08</v>
      </c>
    </row>
    <row r="17" spans="2:17" ht="24" customHeight="1" x14ac:dyDescent="0.35">
      <c r="B17" s="11" t="s">
        <v>106</v>
      </c>
      <c r="C17" s="12">
        <v>397.67</v>
      </c>
      <c r="D17" s="12">
        <v>402.89</v>
      </c>
      <c r="E17" s="12">
        <v>365.97</v>
      </c>
      <c r="F17" s="12">
        <v>402.93</v>
      </c>
      <c r="G17" s="12">
        <v>596.21</v>
      </c>
      <c r="H17" s="12">
        <v>657.08</v>
      </c>
      <c r="I17" s="12">
        <v>505.22</v>
      </c>
      <c r="J17" s="12">
        <v>519.41</v>
      </c>
      <c r="K17" s="12">
        <v>567.91999999999996</v>
      </c>
      <c r="L17" s="12">
        <v>419</v>
      </c>
      <c r="M17" s="12">
        <v>563.03</v>
      </c>
      <c r="N17" s="12">
        <v>508.68</v>
      </c>
      <c r="O17" s="12">
        <v>540.41999999999996</v>
      </c>
      <c r="P17" s="12">
        <v>585.73</v>
      </c>
      <c r="Q17" s="12">
        <v>692.46</v>
      </c>
    </row>
    <row r="18" spans="2:17" ht="24" customHeight="1" x14ac:dyDescent="0.35">
      <c r="B18" s="11" t="s">
        <v>107</v>
      </c>
      <c r="C18" s="12">
        <v>558.52</v>
      </c>
      <c r="D18" s="12">
        <v>428.45</v>
      </c>
      <c r="E18" s="12">
        <v>568.48</v>
      </c>
      <c r="F18" s="12">
        <v>594.16</v>
      </c>
      <c r="G18" s="12">
        <v>565.17999999999995</v>
      </c>
      <c r="H18" s="12">
        <v>566.32000000000005</v>
      </c>
      <c r="I18" s="12">
        <v>620.99</v>
      </c>
      <c r="J18" s="12">
        <v>656.46</v>
      </c>
      <c r="K18" s="12">
        <v>1674.51</v>
      </c>
      <c r="L18" s="12">
        <v>442.35</v>
      </c>
      <c r="M18" s="12">
        <v>432.47</v>
      </c>
      <c r="N18" s="12">
        <v>496.51</v>
      </c>
      <c r="O18" s="12">
        <v>431.44</v>
      </c>
      <c r="P18" s="12">
        <v>457.85</v>
      </c>
      <c r="Q18" s="12">
        <v>545.99</v>
      </c>
    </row>
    <row r="19" spans="2:17" ht="24" customHeight="1" x14ac:dyDescent="0.35">
      <c r="B19" s="11" t="s">
        <v>108</v>
      </c>
      <c r="C19" s="12">
        <v>240.76</v>
      </c>
      <c r="D19" s="12">
        <v>303.45</v>
      </c>
      <c r="E19" s="12">
        <v>415.9</v>
      </c>
      <c r="F19" s="12">
        <v>382.84</v>
      </c>
      <c r="G19" s="12">
        <v>235.86</v>
      </c>
      <c r="H19" s="12">
        <v>515.12</v>
      </c>
      <c r="I19" s="12">
        <v>1101.71</v>
      </c>
      <c r="J19" s="12">
        <v>864.7</v>
      </c>
      <c r="K19" s="12">
        <v>755.23</v>
      </c>
      <c r="L19" s="12">
        <v>322.99</v>
      </c>
      <c r="M19" s="12">
        <v>427.47</v>
      </c>
      <c r="N19" s="12">
        <v>324.23</v>
      </c>
      <c r="O19" s="12">
        <v>451.72</v>
      </c>
      <c r="P19" s="12">
        <v>509.61</v>
      </c>
      <c r="Q19" s="12">
        <v>488.87</v>
      </c>
    </row>
    <row r="20" spans="2:17" ht="24" customHeight="1" x14ac:dyDescent="0.35">
      <c r="B20" s="11" t="s">
        <v>109</v>
      </c>
      <c r="C20" s="12">
        <v>388.83</v>
      </c>
      <c r="D20" s="12">
        <v>355.54</v>
      </c>
      <c r="E20" s="12">
        <v>319.64999999999998</v>
      </c>
      <c r="F20" s="12">
        <v>404.42</v>
      </c>
      <c r="G20" s="12">
        <v>449.54</v>
      </c>
      <c r="H20" s="12">
        <v>407.8</v>
      </c>
      <c r="I20" s="12">
        <v>402.74</v>
      </c>
      <c r="J20" s="12">
        <v>363.25</v>
      </c>
      <c r="K20" s="12">
        <v>347.64</v>
      </c>
      <c r="L20" s="12">
        <v>193.21</v>
      </c>
      <c r="M20" s="12">
        <v>227.97</v>
      </c>
      <c r="N20" s="12">
        <v>253.43</v>
      </c>
      <c r="O20" s="12">
        <v>223.85</v>
      </c>
      <c r="P20" s="12">
        <v>246.73</v>
      </c>
      <c r="Q20" s="12">
        <v>325.95</v>
      </c>
    </row>
    <row r="21" spans="2:17" ht="24" customHeight="1" x14ac:dyDescent="0.35">
      <c r="B21" s="11" t="s">
        <v>110</v>
      </c>
      <c r="C21" s="12">
        <v>0</v>
      </c>
      <c r="D21" s="12">
        <v>0</v>
      </c>
      <c r="E21" s="12">
        <v>28.54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</row>
    <row r="22" spans="2:17" ht="24" customHeight="1" x14ac:dyDescent="0.35">
      <c r="B22" s="13" t="s">
        <v>111</v>
      </c>
      <c r="C22" s="14">
        <v>2606759.08</v>
      </c>
      <c r="D22" s="14">
        <v>2500933.38</v>
      </c>
      <c r="E22" s="14">
        <v>2412630.34</v>
      </c>
      <c r="F22" s="14">
        <v>2459557.52</v>
      </c>
      <c r="G22" s="14">
        <v>2468780.79</v>
      </c>
      <c r="H22" s="14">
        <v>2498978.0099999998</v>
      </c>
      <c r="I22" s="14">
        <v>2460820.2799999998</v>
      </c>
      <c r="J22" s="14">
        <v>2405245.83</v>
      </c>
      <c r="K22" s="14">
        <v>2421790.48</v>
      </c>
      <c r="L22" s="14">
        <v>2428252.87</v>
      </c>
      <c r="M22" s="14">
        <v>2482604.4</v>
      </c>
      <c r="N22" s="14">
        <v>2331222.4300000002</v>
      </c>
      <c r="O22" s="14">
        <v>2304849.81</v>
      </c>
      <c r="P22" s="14">
        <v>2315146.88</v>
      </c>
      <c r="Q22" s="14">
        <v>2313624.17</v>
      </c>
    </row>
  </sheetData>
  <pageMargins left="0.7" right="0.7" top="0.75" bottom="0.75" header="0.3" footer="0.3"/>
  <pageSetup paperSize="9" orientation="portrait" horizontalDpi="300" verticalDpi="300"/>
  <headerFooter>
    <oddHeader>&amp;C&amp;"Aptos"&amp;10&amp;K0000FF OFFICIAL&amp;1#_x000D_</oddHeader>
    <oddFooter>&amp;C_x000D_&amp;1#&amp;"Aptos"&amp;10&amp;K0000FF OFFICIAL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F36"/>
  <sheetViews>
    <sheetView showGridLines="0" workbookViewId="0"/>
  </sheetViews>
  <sheetFormatPr defaultRowHeight="14.5" x14ac:dyDescent="0.35"/>
  <cols>
    <col min="1" max="1" width="2.7265625" bestFit="1" customWidth="1"/>
    <col min="2" max="2" width="15.7265625" bestFit="1" customWidth="1"/>
    <col min="3" max="6" width="26.7265625" customWidth="1"/>
  </cols>
  <sheetData>
    <row r="1" spans="2:6" ht="30" customHeight="1" x14ac:dyDescent="0.45">
      <c r="B1" s="10" t="s">
        <v>112</v>
      </c>
    </row>
    <row r="3" spans="2:6" ht="40" customHeight="1" x14ac:dyDescent="0.35">
      <c r="B3" s="33" t="s">
        <v>113</v>
      </c>
      <c r="C3" s="34" t="s">
        <v>114</v>
      </c>
      <c r="D3" s="34" t="s">
        <v>115</v>
      </c>
      <c r="E3" s="34" t="s">
        <v>116</v>
      </c>
      <c r="F3" s="34" t="s">
        <v>117</v>
      </c>
    </row>
    <row r="4" spans="2:6" ht="24" customHeight="1" x14ac:dyDescent="0.35">
      <c r="B4" s="35">
        <v>2013</v>
      </c>
      <c r="C4" s="12">
        <v>578096.43000000005</v>
      </c>
      <c r="D4" s="12">
        <v>397481.31</v>
      </c>
      <c r="E4" s="12">
        <v>975577.74</v>
      </c>
      <c r="F4" s="15">
        <v>59.2568286767183</v>
      </c>
    </row>
    <row r="5" spans="2:6" ht="24" customHeight="1" x14ac:dyDescent="0.35">
      <c r="B5" s="35">
        <v>2014</v>
      </c>
      <c r="C5" s="12">
        <v>624548.47</v>
      </c>
      <c r="D5" s="12">
        <v>415169.37</v>
      </c>
      <c r="E5" s="12">
        <v>1039717.84</v>
      </c>
      <c r="F5" s="15">
        <v>60.069034691181201</v>
      </c>
    </row>
    <row r="6" spans="2:6" ht="24" customHeight="1" x14ac:dyDescent="0.35">
      <c r="B6" s="35">
        <v>2015</v>
      </c>
      <c r="C6" s="12">
        <v>655865.51</v>
      </c>
      <c r="D6" s="12">
        <v>409844.59</v>
      </c>
      <c r="E6" s="12">
        <v>1065710.1000000001</v>
      </c>
      <c r="F6" s="15">
        <v>61.542581795931198</v>
      </c>
    </row>
    <row r="7" spans="2:6" ht="24" customHeight="1" x14ac:dyDescent="0.35">
      <c r="B7" s="35">
        <v>2016</v>
      </c>
      <c r="C7" s="12">
        <v>676978.56</v>
      </c>
      <c r="D7" s="12">
        <v>435485.24</v>
      </c>
      <c r="E7" s="12">
        <v>1112463.8</v>
      </c>
      <c r="F7" s="15">
        <v>60.8539855409228</v>
      </c>
    </row>
    <row r="8" spans="2:6" ht="24" customHeight="1" x14ac:dyDescent="0.35">
      <c r="B8" s="35">
        <v>2017</v>
      </c>
      <c r="C8" s="12">
        <v>696414.45</v>
      </c>
      <c r="D8" s="12">
        <v>416541.58</v>
      </c>
      <c r="E8" s="12">
        <v>1112956.03</v>
      </c>
      <c r="F8" s="15">
        <v>62.573401933946997</v>
      </c>
    </row>
    <row r="9" spans="2:6" ht="24" customHeight="1" x14ac:dyDescent="0.35">
      <c r="B9" s="35">
        <v>2018</v>
      </c>
      <c r="C9" s="12">
        <v>674830.48</v>
      </c>
      <c r="D9" s="12">
        <v>390915.88</v>
      </c>
      <c r="E9" s="12">
        <v>1065746.3600000001</v>
      </c>
      <c r="F9" s="15">
        <v>63.319989195177698</v>
      </c>
    </row>
    <row r="10" spans="2:6" ht="24" customHeight="1" x14ac:dyDescent="0.35">
      <c r="B10" s="35">
        <v>2019</v>
      </c>
      <c r="C10" s="12">
        <v>695937.44</v>
      </c>
      <c r="D10" s="12">
        <v>390359.38</v>
      </c>
      <c r="E10" s="12">
        <v>1086296.82</v>
      </c>
      <c r="F10" s="15">
        <v>64.065127245792695</v>
      </c>
    </row>
    <row r="11" spans="2:6" ht="24" customHeight="1" x14ac:dyDescent="0.35">
      <c r="B11" s="35">
        <v>2020</v>
      </c>
      <c r="C11" s="12">
        <v>715911.24</v>
      </c>
      <c r="D11" s="12">
        <v>296012.78999999998</v>
      </c>
      <c r="E11" s="12">
        <v>1011924.03</v>
      </c>
      <c r="F11" s="15">
        <v>70.747528349534306</v>
      </c>
    </row>
    <row r="12" spans="2:6" ht="24" customHeight="1" x14ac:dyDescent="0.35">
      <c r="B12" s="35">
        <v>2021</v>
      </c>
      <c r="C12" s="12">
        <v>721275.18</v>
      </c>
      <c r="D12" s="12">
        <v>342383.93</v>
      </c>
      <c r="E12" s="12">
        <v>1063659.1100000001</v>
      </c>
      <c r="F12" s="15">
        <v>67.810746245571096</v>
      </c>
    </row>
    <row r="13" spans="2:6" ht="24" customHeight="1" x14ac:dyDescent="0.35">
      <c r="B13" s="35">
        <v>2022</v>
      </c>
      <c r="C13" s="12">
        <v>662733.81000000006</v>
      </c>
      <c r="D13" s="12">
        <v>335997.76</v>
      </c>
      <c r="E13" s="12">
        <v>998731.57</v>
      </c>
      <c r="F13" s="15">
        <v>66.357550908298606</v>
      </c>
    </row>
    <row r="14" spans="2:6" ht="24" customHeight="1" x14ac:dyDescent="0.35">
      <c r="B14" s="35">
        <v>2023</v>
      </c>
      <c r="C14" s="12">
        <v>655482.93999999994</v>
      </c>
      <c r="D14" s="12">
        <v>334222.40999999997</v>
      </c>
      <c r="E14" s="12">
        <v>989705.35</v>
      </c>
      <c r="F14" s="15">
        <v>66.230109799850993</v>
      </c>
    </row>
    <row r="15" spans="2:6" ht="24" customHeight="1" x14ac:dyDescent="0.35">
      <c r="B15" s="35">
        <v>2024</v>
      </c>
      <c r="C15" s="12">
        <v>647085.68999999994</v>
      </c>
      <c r="D15" s="12">
        <v>349733.89</v>
      </c>
      <c r="E15" s="12">
        <v>996819.58</v>
      </c>
      <c r="F15" s="15">
        <v>64.915026047140799</v>
      </c>
    </row>
    <row r="16" spans="2:6" ht="24" customHeight="1" x14ac:dyDescent="0.35">
      <c r="B16" s="35">
        <v>2025</v>
      </c>
      <c r="C16" s="12">
        <v>633133.36</v>
      </c>
      <c r="D16" s="12">
        <v>359422.55</v>
      </c>
      <c r="E16" s="12">
        <v>992555.91</v>
      </c>
      <c r="F16" s="15">
        <v>63.788180960002499</v>
      </c>
    </row>
    <row r="17" spans="6:6" x14ac:dyDescent="0.35">
      <c r="F17" s="19"/>
    </row>
    <row r="18" spans="6:6" x14ac:dyDescent="0.35">
      <c r="F18" s="19"/>
    </row>
    <row r="19" spans="6:6" x14ac:dyDescent="0.35">
      <c r="F19" s="19"/>
    </row>
    <row r="20" spans="6:6" x14ac:dyDescent="0.35">
      <c r="F20" s="19"/>
    </row>
    <row r="21" spans="6:6" x14ac:dyDescent="0.35">
      <c r="F21" s="19"/>
    </row>
    <row r="22" spans="6:6" x14ac:dyDescent="0.35">
      <c r="F22" s="19"/>
    </row>
    <row r="23" spans="6:6" x14ac:dyDescent="0.35">
      <c r="F23" s="19"/>
    </row>
    <row r="24" spans="6:6" x14ac:dyDescent="0.35">
      <c r="F24" s="19"/>
    </row>
    <row r="25" spans="6:6" x14ac:dyDescent="0.35">
      <c r="F25" s="19"/>
    </row>
    <row r="26" spans="6:6" x14ac:dyDescent="0.35">
      <c r="F26" s="19"/>
    </row>
    <row r="27" spans="6:6" x14ac:dyDescent="0.35">
      <c r="F27" s="19"/>
    </row>
    <row r="28" spans="6:6" x14ac:dyDescent="0.35">
      <c r="F28" s="19"/>
    </row>
    <row r="29" spans="6:6" x14ac:dyDescent="0.35">
      <c r="F29" s="19"/>
    </row>
    <row r="30" spans="6:6" x14ac:dyDescent="0.35">
      <c r="F30" s="19"/>
    </row>
    <row r="31" spans="6:6" x14ac:dyDescent="0.35">
      <c r="F31" s="19"/>
    </row>
    <row r="32" spans="6:6" x14ac:dyDescent="0.35">
      <c r="F32" s="19"/>
    </row>
    <row r="33" spans="6:6" x14ac:dyDescent="0.35">
      <c r="F33" s="19"/>
    </row>
    <row r="34" spans="6:6" x14ac:dyDescent="0.35">
      <c r="F34" s="19"/>
    </row>
    <row r="35" spans="6:6" x14ac:dyDescent="0.35">
      <c r="F35" s="19"/>
    </row>
    <row r="36" spans="6:6" x14ac:dyDescent="0.35">
      <c r="F36" s="19"/>
    </row>
  </sheetData>
  <pageMargins left="0.7" right="0.7" top="0.75" bottom="0.75" header="0.3" footer="0.3"/>
  <pageSetup paperSize="9" orientation="portrait" horizontalDpi="300" verticalDpi="300"/>
  <headerFooter>
    <oddHeader>&amp;C&amp;"Aptos"&amp;10&amp;K0000FF OFFICIAL&amp;1#_x000D_</oddHeader>
    <oddFooter>&amp;C_x000D_&amp;1#&amp;"Aptos"&amp;10&amp;K0000FF OFFICIAL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E16"/>
  <sheetViews>
    <sheetView showGridLines="0" workbookViewId="0"/>
  </sheetViews>
  <sheetFormatPr defaultRowHeight="14.5" x14ac:dyDescent="0.35"/>
  <cols>
    <col min="1" max="1" width="2.7265625" bestFit="1" customWidth="1"/>
    <col min="2" max="2" width="15.7265625" bestFit="1" customWidth="1"/>
    <col min="3" max="5" width="22.7265625" bestFit="1" customWidth="1"/>
  </cols>
  <sheetData>
    <row r="1" spans="2:5" ht="30" customHeight="1" x14ac:dyDescent="0.45">
      <c r="B1" s="10" t="s">
        <v>118</v>
      </c>
    </row>
    <row r="3" spans="2:5" ht="30" customHeight="1" x14ac:dyDescent="0.35">
      <c r="B3" s="33" t="s">
        <v>113</v>
      </c>
      <c r="C3" s="34" t="s">
        <v>119</v>
      </c>
      <c r="D3" s="34" t="s">
        <v>120</v>
      </c>
      <c r="E3" s="34" t="s">
        <v>111</v>
      </c>
    </row>
    <row r="4" spans="2:5" ht="24" customHeight="1" x14ac:dyDescent="0.35">
      <c r="B4" s="35">
        <v>2013</v>
      </c>
      <c r="C4" s="12">
        <v>245957.92</v>
      </c>
      <c r="D4" s="12">
        <v>332138.51</v>
      </c>
      <c r="E4" s="12">
        <v>578096.43000000005</v>
      </c>
    </row>
    <row r="5" spans="2:5" ht="24" customHeight="1" x14ac:dyDescent="0.35">
      <c r="B5" s="35">
        <v>2014</v>
      </c>
      <c r="C5" s="12">
        <v>275359.95</v>
      </c>
      <c r="D5" s="12">
        <v>349188.52</v>
      </c>
      <c r="E5" s="12">
        <v>624548.47</v>
      </c>
    </row>
    <row r="6" spans="2:5" ht="24" customHeight="1" x14ac:dyDescent="0.35">
      <c r="B6" s="35">
        <v>2015</v>
      </c>
      <c r="C6" s="12">
        <v>302796.7</v>
      </c>
      <c r="D6" s="12">
        <v>353068.81</v>
      </c>
      <c r="E6" s="12">
        <v>655865.51</v>
      </c>
    </row>
    <row r="7" spans="2:5" ht="24" customHeight="1" x14ac:dyDescent="0.35">
      <c r="B7" s="35">
        <v>2016</v>
      </c>
      <c r="C7" s="12">
        <v>301453.49</v>
      </c>
      <c r="D7" s="12">
        <v>375525.07</v>
      </c>
      <c r="E7" s="12">
        <v>676978.56</v>
      </c>
    </row>
    <row r="8" spans="2:5" ht="24" customHeight="1" x14ac:dyDescent="0.35">
      <c r="B8" s="35">
        <v>2017</v>
      </c>
      <c r="C8" s="12">
        <v>297114.19</v>
      </c>
      <c r="D8" s="12">
        <v>399300.26</v>
      </c>
      <c r="E8" s="12">
        <v>696414.45</v>
      </c>
    </row>
    <row r="9" spans="2:5" ht="24" customHeight="1" x14ac:dyDescent="0.35">
      <c r="B9" s="35">
        <v>2018</v>
      </c>
      <c r="C9" s="12">
        <v>276112.83</v>
      </c>
      <c r="D9" s="12">
        <v>398717.65</v>
      </c>
      <c r="E9" s="12">
        <v>674830.48</v>
      </c>
    </row>
    <row r="10" spans="2:5" ht="24" customHeight="1" x14ac:dyDescent="0.35">
      <c r="B10" s="35">
        <v>2019</v>
      </c>
      <c r="C10" s="12">
        <v>285147.46000000002</v>
      </c>
      <c r="D10" s="12">
        <v>410789.98</v>
      </c>
      <c r="E10" s="12">
        <v>695937.44</v>
      </c>
    </row>
    <row r="11" spans="2:5" ht="24" customHeight="1" x14ac:dyDescent="0.35">
      <c r="B11" s="35">
        <v>2020</v>
      </c>
      <c r="C11" s="12">
        <v>291260.67</v>
      </c>
      <c r="D11" s="12">
        <v>424650.57</v>
      </c>
      <c r="E11" s="12">
        <v>715911.24</v>
      </c>
    </row>
    <row r="12" spans="2:5" ht="24" customHeight="1" x14ac:dyDescent="0.35">
      <c r="B12" s="35">
        <v>2021</v>
      </c>
      <c r="C12" s="12">
        <v>296000.25</v>
      </c>
      <c r="D12" s="12">
        <v>425274.93</v>
      </c>
      <c r="E12" s="12">
        <v>721275.18</v>
      </c>
    </row>
    <row r="13" spans="2:5" ht="24" customHeight="1" x14ac:dyDescent="0.35">
      <c r="B13" s="35">
        <v>2022</v>
      </c>
      <c r="C13" s="12">
        <v>279563.98</v>
      </c>
      <c r="D13" s="12">
        <v>383169.83</v>
      </c>
      <c r="E13" s="12">
        <v>662733.81000000006</v>
      </c>
    </row>
    <row r="14" spans="2:5" ht="24" customHeight="1" x14ac:dyDescent="0.35">
      <c r="B14" s="35">
        <v>2023</v>
      </c>
      <c r="C14" s="12">
        <v>275942.57</v>
      </c>
      <c r="D14" s="12">
        <v>379540.37</v>
      </c>
      <c r="E14" s="12">
        <v>655482.93999999994</v>
      </c>
    </row>
    <row r="15" spans="2:5" ht="24" customHeight="1" x14ac:dyDescent="0.35">
      <c r="B15" s="35">
        <v>2024</v>
      </c>
      <c r="C15" s="12">
        <v>273530.23</v>
      </c>
      <c r="D15" s="12">
        <v>373555.46</v>
      </c>
      <c r="E15" s="12">
        <v>647085.68999999994</v>
      </c>
    </row>
    <row r="16" spans="2:5" ht="24" customHeight="1" x14ac:dyDescent="0.35">
      <c r="B16" s="35">
        <v>2025</v>
      </c>
      <c r="C16" s="12">
        <v>275436.59999999998</v>
      </c>
      <c r="D16" s="12">
        <v>357696.76</v>
      </c>
      <c r="E16" s="12">
        <v>633133.36</v>
      </c>
    </row>
  </sheetData>
  <pageMargins left="0.7" right="0.7" top="0.75" bottom="0.75" header="0.3" footer="0.3"/>
  <pageSetup paperSize="9" orientation="portrait" horizontalDpi="300" verticalDpi="300"/>
  <headerFooter>
    <oddHeader>&amp;C&amp;"Aptos"&amp;10&amp;K0000FF OFFICIAL&amp;1#_x000D_</oddHeader>
    <oddFooter>&amp;C_x000D_&amp;1#&amp;"Aptos"&amp;10&amp;K0000FF OFFICIAL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C18"/>
  <sheetViews>
    <sheetView showGridLines="0" workbookViewId="0"/>
  </sheetViews>
  <sheetFormatPr defaultRowHeight="14.5" x14ac:dyDescent="0.35"/>
  <cols>
    <col min="1" max="1" width="2.7265625" bestFit="1" customWidth="1"/>
    <col min="2" max="2" width="15.7265625" bestFit="1" customWidth="1"/>
    <col min="3" max="3" width="22.7265625" bestFit="1" customWidth="1"/>
  </cols>
  <sheetData>
    <row r="1" spans="2:3" ht="30" customHeight="1" x14ac:dyDescent="0.45">
      <c r="B1" s="10" t="s">
        <v>121</v>
      </c>
    </row>
    <row r="3" spans="2:3" ht="30" customHeight="1" x14ac:dyDescent="0.35">
      <c r="B3" s="33" t="s">
        <v>113</v>
      </c>
      <c r="C3" s="34" t="s">
        <v>122</v>
      </c>
    </row>
    <row r="4" spans="2:3" ht="24" customHeight="1" x14ac:dyDescent="0.35">
      <c r="B4" s="35">
        <v>2011</v>
      </c>
      <c r="C4" s="15">
        <v>39.595368744241597</v>
      </c>
    </row>
    <row r="5" spans="2:3" ht="24" customHeight="1" x14ac:dyDescent="0.35">
      <c r="B5" s="35">
        <v>2012</v>
      </c>
      <c r="C5" s="15">
        <v>40.585684853388599</v>
      </c>
    </row>
    <row r="6" spans="2:3" ht="24" customHeight="1" x14ac:dyDescent="0.35">
      <c r="B6" s="35">
        <v>2013</v>
      </c>
      <c r="C6" s="15">
        <v>41.5666819476372</v>
      </c>
    </row>
    <row r="7" spans="2:3" ht="24" customHeight="1" x14ac:dyDescent="0.35">
      <c r="B7" s="35">
        <v>2014</v>
      </c>
      <c r="C7" s="15">
        <v>42.862158800010597</v>
      </c>
    </row>
    <row r="8" spans="2:3" ht="24" customHeight="1" x14ac:dyDescent="0.35">
      <c r="B8" s="35">
        <v>2015</v>
      </c>
      <c r="C8" s="15">
        <v>44.127349597531499</v>
      </c>
    </row>
    <row r="9" spans="2:3" ht="24" customHeight="1" x14ac:dyDescent="0.35">
      <c r="B9" s="35">
        <v>2016</v>
      </c>
      <c r="C9" s="15">
        <v>45.056008716139097</v>
      </c>
    </row>
    <row r="10" spans="2:3" ht="24" customHeight="1" x14ac:dyDescent="0.35">
      <c r="B10" s="35">
        <v>2017</v>
      </c>
      <c r="C10" s="15">
        <v>45.581778121562003</v>
      </c>
    </row>
    <row r="11" spans="2:3" ht="24" customHeight="1" x14ac:dyDescent="0.35">
      <c r="B11" s="35">
        <v>2018</v>
      </c>
      <c r="C11" s="15">
        <v>44.749443344840998</v>
      </c>
    </row>
    <row r="12" spans="2:3" ht="24" customHeight="1" x14ac:dyDescent="0.35">
      <c r="B12" s="35">
        <v>2019</v>
      </c>
      <c r="C12" s="15">
        <v>44.954765038138198</v>
      </c>
    </row>
    <row r="13" spans="2:3" ht="24" customHeight="1" x14ac:dyDescent="0.35">
      <c r="B13" s="35">
        <v>2020</v>
      </c>
      <c r="C13" s="15">
        <v>42.232070748051797</v>
      </c>
    </row>
    <row r="14" spans="2:3" ht="24" customHeight="1" x14ac:dyDescent="0.35">
      <c r="B14" s="35">
        <v>2021</v>
      </c>
      <c r="C14" s="15">
        <v>43.024989402258299</v>
      </c>
    </row>
    <row r="15" spans="2:3" ht="24" customHeight="1" x14ac:dyDescent="0.35">
      <c r="B15" s="35">
        <v>2022</v>
      </c>
      <c r="C15" s="15">
        <v>43.320394356363501</v>
      </c>
    </row>
    <row r="16" spans="2:3" ht="24" customHeight="1" x14ac:dyDescent="0.35">
      <c r="B16" s="35">
        <v>2023</v>
      </c>
      <c r="C16" s="15">
        <v>43.527365455539197</v>
      </c>
    </row>
    <row r="17" spans="2:3" ht="24" customHeight="1" x14ac:dyDescent="0.35">
      <c r="B17" s="35">
        <v>2024</v>
      </c>
      <c r="C17" s="15">
        <v>44.260821153602201</v>
      </c>
    </row>
    <row r="18" spans="2:3" ht="24" customHeight="1" x14ac:dyDescent="0.35">
      <c r="B18" s="35">
        <v>2025</v>
      </c>
      <c r="C18" s="15">
        <v>42.824049940660899</v>
      </c>
    </row>
  </sheetData>
  <pageMargins left="0.7" right="0.7" top="0.75" bottom="0.75" header="0.3" footer="0.3"/>
  <pageSetup paperSize="9" orientation="portrait" horizontalDpi="300" verticalDpi="300"/>
  <headerFooter>
    <oddHeader>&amp;C&amp;"Aptos"&amp;10&amp;K0000FF OFFICIAL&amp;1#_x000D_</oddHeader>
    <oddFooter>&amp;C_x000D_&amp;1#&amp;"Aptos"&amp;10&amp;K0000FF OFFICIAL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E18"/>
  <sheetViews>
    <sheetView showGridLines="0" workbookViewId="0"/>
  </sheetViews>
  <sheetFormatPr defaultRowHeight="14.5" x14ac:dyDescent="0.35"/>
  <cols>
    <col min="1" max="1" width="2.7265625" bestFit="1" customWidth="1"/>
    <col min="2" max="2" width="15.7265625" bestFit="1" customWidth="1"/>
    <col min="3" max="3" width="26.453125" customWidth="1"/>
    <col min="4" max="5" width="20.7265625" bestFit="1" customWidth="1"/>
  </cols>
  <sheetData>
    <row r="1" spans="2:5" ht="30" customHeight="1" x14ac:dyDescent="0.45">
      <c r="B1" s="10" t="s">
        <v>123</v>
      </c>
    </row>
    <row r="3" spans="2:5" ht="30" customHeight="1" x14ac:dyDescent="0.35">
      <c r="B3" s="33" t="s">
        <v>113</v>
      </c>
      <c r="C3" s="34" t="s">
        <v>124</v>
      </c>
      <c r="D3" s="34" t="s">
        <v>125</v>
      </c>
      <c r="E3" s="34" t="s">
        <v>111</v>
      </c>
    </row>
    <row r="4" spans="2:5" ht="24" customHeight="1" x14ac:dyDescent="0.35">
      <c r="B4" s="35">
        <v>2011</v>
      </c>
      <c r="C4" s="12">
        <v>700315.69</v>
      </c>
      <c r="D4" s="12">
        <v>331840.18</v>
      </c>
      <c r="E4" s="12">
        <v>1032155.87</v>
      </c>
    </row>
    <row r="5" spans="2:5" ht="24" customHeight="1" x14ac:dyDescent="0.35">
      <c r="B5" s="35">
        <v>2012</v>
      </c>
      <c r="C5" s="12">
        <v>686023.70999999903</v>
      </c>
      <c r="D5" s="12">
        <v>328997.23</v>
      </c>
      <c r="E5" s="12">
        <v>1015020.94</v>
      </c>
    </row>
    <row r="6" spans="2:5" ht="24" customHeight="1" x14ac:dyDescent="0.35">
      <c r="B6" s="35">
        <v>2013</v>
      </c>
      <c r="C6" s="12">
        <v>670364.11</v>
      </c>
      <c r="D6" s="12">
        <v>332486.27</v>
      </c>
      <c r="E6" s="12">
        <v>1002850.38</v>
      </c>
    </row>
    <row r="7" spans="2:5" ht="24" customHeight="1" x14ac:dyDescent="0.35">
      <c r="B7" s="35">
        <v>2014</v>
      </c>
      <c r="C7" s="12">
        <v>685179.51000000106</v>
      </c>
      <c r="D7" s="12">
        <v>369039.94</v>
      </c>
      <c r="E7" s="12">
        <v>1054219.45</v>
      </c>
    </row>
    <row r="8" spans="2:5" ht="24" customHeight="1" x14ac:dyDescent="0.35">
      <c r="B8" s="35">
        <v>2015</v>
      </c>
      <c r="C8" s="12">
        <v>704134.14</v>
      </c>
      <c r="D8" s="12">
        <v>385273.39</v>
      </c>
      <c r="E8" s="12">
        <v>1089407.53</v>
      </c>
    </row>
    <row r="9" spans="2:5" ht="24" customHeight="1" x14ac:dyDescent="0.35">
      <c r="B9" s="35">
        <v>2016</v>
      </c>
      <c r="C9" s="12">
        <v>722196.53</v>
      </c>
      <c r="D9" s="12">
        <v>403743.22</v>
      </c>
      <c r="E9" s="12">
        <v>1125939.75</v>
      </c>
    </row>
    <row r="10" spans="2:5" ht="24" customHeight="1" x14ac:dyDescent="0.35">
      <c r="B10" s="35">
        <v>2017</v>
      </c>
      <c r="C10" s="12">
        <v>706487.62</v>
      </c>
      <c r="D10" s="12">
        <v>415198.02</v>
      </c>
      <c r="E10" s="12">
        <v>1121685.6399999999</v>
      </c>
    </row>
    <row r="11" spans="2:5" ht="24" customHeight="1" x14ac:dyDescent="0.35">
      <c r="B11" s="35">
        <v>2018</v>
      </c>
      <c r="C11" s="12">
        <v>693618.38</v>
      </c>
      <c r="D11" s="12">
        <v>382715.74</v>
      </c>
      <c r="E11" s="12">
        <v>1076334.1200000001</v>
      </c>
    </row>
    <row r="12" spans="2:5" ht="24" customHeight="1" x14ac:dyDescent="0.35">
      <c r="B12" s="35">
        <v>2019</v>
      </c>
      <c r="C12" s="12">
        <v>684139.66999999899</v>
      </c>
      <c r="D12" s="12">
        <v>404570.55</v>
      </c>
      <c r="E12" s="12">
        <v>1088710.22</v>
      </c>
    </row>
    <row r="13" spans="2:5" ht="24" customHeight="1" x14ac:dyDescent="0.35">
      <c r="B13" s="35">
        <v>2020</v>
      </c>
      <c r="C13" s="12">
        <v>637131.24999999895</v>
      </c>
      <c r="D13" s="12">
        <v>388370.22</v>
      </c>
      <c r="E13" s="12">
        <v>1025501.47</v>
      </c>
    </row>
    <row r="14" spans="2:5" ht="24" customHeight="1" x14ac:dyDescent="0.35">
      <c r="B14" s="35">
        <v>2021</v>
      </c>
      <c r="C14" s="12">
        <v>684537.78</v>
      </c>
      <c r="D14" s="12">
        <v>383602.5</v>
      </c>
      <c r="E14" s="12">
        <v>1068140.28</v>
      </c>
    </row>
    <row r="15" spans="2:5" ht="24" customHeight="1" x14ac:dyDescent="0.35">
      <c r="B15" s="35">
        <v>2022</v>
      </c>
      <c r="C15" s="12">
        <v>655294.21</v>
      </c>
      <c r="D15" s="12">
        <v>354600.54</v>
      </c>
      <c r="E15" s="12">
        <v>1009894.75</v>
      </c>
    </row>
    <row r="16" spans="2:5" ht="24" customHeight="1" x14ac:dyDescent="0.35">
      <c r="B16" s="35">
        <v>2023</v>
      </c>
      <c r="C16" s="12">
        <v>641075.02</v>
      </c>
      <c r="D16" s="12">
        <v>362165.38</v>
      </c>
      <c r="E16" s="12">
        <v>1003240.4</v>
      </c>
    </row>
    <row r="17" spans="2:5" ht="24" customHeight="1" x14ac:dyDescent="0.35">
      <c r="B17" s="35">
        <v>2024</v>
      </c>
      <c r="C17" s="12">
        <v>661264.21</v>
      </c>
      <c r="D17" s="12">
        <v>363438.81</v>
      </c>
      <c r="E17" s="12">
        <v>1024703.02</v>
      </c>
    </row>
    <row r="18" spans="2:5" ht="24" customHeight="1" x14ac:dyDescent="0.35">
      <c r="B18" s="35">
        <v>2025</v>
      </c>
      <c r="C18" s="12">
        <v>649089.67000000097</v>
      </c>
      <c r="D18" s="12">
        <v>341697.9</v>
      </c>
      <c r="E18" s="12">
        <v>990787.570000001</v>
      </c>
    </row>
  </sheetData>
  <pageMargins left="0.7" right="0.7" top="0.75" bottom="0.75" header="0.3" footer="0.3"/>
  <pageSetup paperSize="9" orientation="portrait" horizontalDpi="300" verticalDpi="300"/>
  <headerFooter>
    <oddHeader>&amp;C&amp;"Aptos"&amp;10&amp;K0000FF OFFICIAL&amp;1#_x000D_</oddHeader>
    <oddFooter>&amp;C_x000D_&amp;1#&amp;"Aptos"&amp;10&amp;K0000FF OFFICIAL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Q22"/>
  <sheetViews>
    <sheetView showGridLines="0" workbookViewId="0"/>
  </sheetViews>
  <sheetFormatPr defaultRowHeight="14.5" x14ac:dyDescent="0.35"/>
  <cols>
    <col min="1" max="1" width="2.7265625" bestFit="1" customWidth="1"/>
    <col min="2" max="2" width="35.7265625" bestFit="1" customWidth="1"/>
    <col min="3" max="17" width="20.7265625" bestFit="1" customWidth="1"/>
  </cols>
  <sheetData>
    <row r="1" spans="2:17" ht="30" customHeight="1" x14ac:dyDescent="0.45">
      <c r="B1" s="10" t="s">
        <v>126</v>
      </c>
    </row>
    <row r="3" spans="2:17" ht="30" customHeight="1" x14ac:dyDescent="0.35">
      <c r="B3" s="33" t="s">
        <v>77</v>
      </c>
      <c r="C3" s="34" t="s">
        <v>78</v>
      </c>
      <c r="D3" s="34" t="s">
        <v>79</v>
      </c>
      <c r="E3" s="34" t="s">
        <v>80</v>
      </c>
      <c r="F3" s="34" t="s">
        <v>81</v>
      </c>
      <c r="G3" s="34" t="s">
        <v>82</v>
      </c>
      <c r="H3" s="34" t="s">
        <v>83</v>
      </c>
      <c r="I3" s="34" t="s">
        <v>84</v>
      </c>
      <c r="J3" s="34" t="s">
        <v>85</v>
      </c>
      <c r="K3" s="34" t="s">
        <v>86</v>
      </c>
      <c r="L3" s="34" t="s">
        <v>87</v>
      </c>
      <c r="M3" s="34" t="s">
        <v>88</v>
      </c>
      <c r="N3" s="34" t="s">
        <v>89</v>
      </c>
      <c r="O3" s="34" t="s">
        <v>90</v>
      </c>
      <c r="P3" s="34" t="s">
        <v>91</v>
      </c>
      <c r="Q3" s="34" t="s">
        <v>92</v>
      </c>
    </row>
    <row r="4" spans="2:17" ht="24" customHeight="1" x14ac:dyDescent="0.35">
      <c r="B4" s="11" t="s">
        <v>96</v>
      </c>
      <c r="C4" s="12">
        <v>240346.05</v>
      </c>
      <c r="D4" s="12">
        <v>231776.45</v>
      </c>
      <c r="E4" s="12">
        <v>227899.01</v>
      </c>
      <c r="F4" s="12">
        <v>226462.84</v>
      </c>
      <c r="G4" s="12">
        <v>222403.01</v>
      </c>
      <c r="H4" s="12">
        <v>227920.62</v>
      </c>
      <c r="I4" s="12">
        <v>225494.61</v>
      </c>
      <c r="J4" s="12">
        <v>209120.14</v>
      </c>
      <c r="K4" s="12">
        <v>192561.73</v>
      </c>
      <c r="L4" s="12">
        <v>182308.99</v>
      </c>
      <c r="M4" s="12">
        <v>186367.94</v>
      </c>
      <c r="N4" s="12">
        <v>181243.99</v>
      </c>
      <c r="O4" s="12">
        <v>171393.68</v>
      </c>
      <c r="P4" s="12">
        <v>166696.67000000001</v>
      </c>
      <c r="Q4" s="12">
        <v>166386.88</v>
      </c>
    </row>
    <row r="5" spans="2:17" ht="24" customHeight="1" x14ac:dyDescent="0.35">
      <c r="B5" s="11" t="s">
        <v>99</v>
      </c>
      <c r="C5" s="12">
        <v>94902.51</v>
      </c>
      <c r="D5" s="12">
        <v>96657.87</v>
      </c>
      <c r="E5" s="12">
        <v>99973.04</v>
      </c>
      <c r="F5" s="12">
        <v>100580.42</v>
      </c>
      <c r="G5" s="12">
        <v>102032.71</v>
      </c>
      <c r="H5" s="12">
        <v>106547.91</v>
      </c>
      <c r="I5" s="12">
        <v>104678.56</v>
      </c>
      <c r="J5" s="12">
        <v>107379.88</v>
      </c>
      <c r="K5" s="12">
        <v>106636.82</v>
      </c>
      <c r="L5" s="12">
        <v>121995.53</v>
      </c>
      <c r="M5" s="12">
        <v>120339.96</v>
      </c>
      <c r="N5" s="12">
        <v>110619.58</v>
      </c>
      <c r="O5" s="12">
        <v>106752.82</v>
      </c>
      <c r="P5" s="12">
        <v>106184.37</v>
      </c>
      <c r="Q5" s="12">
        <v>105884.69</v>
      </c>
    </row>
    <row r="6" spans="2:17" ht="24" customHeight="1" x14ac:dyDescent="0.35">
      <c r="B6" s="11" t="s">
        <v>102</v>
      </c>
      <c r="C6" s="12">
        <v>45668.4</v>
      </c>
      <c r="D6" s="12">
        <v>48147.82</v>
      </c>
      <c r="E6" s="12">
        <v>48635.66</v>
      </c>
      <c r="F6" s="12">
        <v>52106.27</v>
      </c>
      <c r="G6" s="12">
        <v>59098.6700000001</v>
      </c>
      <c r="H6" s="12">
        <v>65632.12</v>
      </c>
      <c r="I6" s="12">
        <v>66170.14</v>
      </c>
      <c r="J6" s="12">
        <v>64814.22</v>
      </c>
      <c r="K6" s="12">
        <v>70316.56</v>
      </c>
      <c r="L6" s="12">
        <v>68148.77</v>
      </c>
      <c r="M6" s="12">
        <v>77566.83</v>
      </c>
      <c r="N6" s="12">
        <v>75450.509999999995</v>
      </c>
      <c r="O6" s="12">
        <v>85433.44</v>
      </c>
      <c r="P6" s="12">
        <v>93154.26</v>
      </c>
      <c r="Q6" s="12">
        <v>90097.99</v>
      </c>
    </row>
    <row r="7" spans="2:17" ht="24" customHeight="1" x14ac:dyDescent="0.35">
      <c r="B7" s="11" t="s">
        <v>100</v>
      </c>
      <c r="C7" s="12">
        <v>124335.01</v>
      </c>
      <c r="D7" s="12">
        <v>118166.7</v>
      </c>
      <c r="E7" s="12">
        <v>102125.79</v>
      </c>
      <c r="F7" s="12">
        <v>111045.72</v>
      </c>
      <c r="G7" s="12">
        <v>114901.26</v>
      </c>
      <c r="H7" s="12">
        <v>120559.45</v>
      </c>
      <c r="I7" s="12">
        <v>115344.58</v>
      </c>
      <c r="J7" s="12">
        <v>112868.52</v>
      </c>
      <c r="K7" s="12">
        <v>119094.66</v>
      </c>
      <c r="L7" s="12">
        <v>93484.91</v>
      </c>
      <c r="M7" s="12">
        <v>101835.12</v>
      </c>
      <c r="N7" s="12">
        <v>93084.61</v>
      </c>
      <c r="O7" s="12">
        <v>92923.9</v>
      </c>
      <c r="P7" s="12">
        <v>98563.199999999997</v>
      </c>
      <c r="Q7" s="12">
        <v>86531.6</v>
      </c>
    </row>
    <row r="8" spans="2:17" ht="24" customHeight="1" x14ac:dyDescent="0.35">
      <c r="B8" s="11" t="s">
        <v>98</v>
      </c>
      <c r="C8" s="12">
        <v>89002.18</v>
      </c>
      <c r="D8" s="12">
        <v>92402.55</v>
      </c>
      <c r="E8" s="12">
        <v>96826.66</v>
      </c>
      <c r="F8" s="12">
        <v>92323.53</v>
      </c>
      <c r="G8" s="12">
        <v>89211.8</v>
      </c>
      <c r="H8" s="12">
        <v>93897.03</v>
      </c>
      <c r="I8" s="12">
        <v>89425.59</v>
      </c>
      <c r="J8" s="12">
        <v>90546.67</v>
      </c>
      <c r="K8" s="12">
        <v>83231.77</v>
      </c>
      <c r="L8" s="12">
        <v>65319.86</v>
      </c>
      <c r="M8" s="12">
        <v>74880.679999999993</v>
      </c>
      <c r="N8" s="12">
        <v>68165.350000000006</v>
      </c>
      <c r="O8" s="12">
        <v>69495.12</v>
      </c>
      <c r="P8" s="12">
        <v>79400.67</v>
      </c>
      <c r="Q8" s="12">
        <v>79615.539999999994</v>
      </c>
    </row>
    <row r="9" spans="2:17" ht="24" customHeight="1" x14ac:dyDescent="0.35">
      <c r="B9" s="11" t="s">
        <v>104</v>
      </c>
      <c r="C9" s="12">
        <v>29299.05</v>
      </c>
      <c r="D9" s="12">
        <v>34527.53</v>
      </c>
      <c r="E9" s="12">
        <v>38096.78</v>
      </c>
      <c r="F9" s="12">
        <v>39525.22</v>
      </c>
      <c r="G9" s="12">
        <v>41284.93</v>
      </c>
      <c r="H9" s="12">
        <v>48422.46</v>
      </c>
      <c r="I9" s="12">
        <v>51832.6</v>
      </c>
      <c r="J9" s="12">
        <v>56585.58</v>
      </c>
      <c r="K9" s="12">
        <v>57378.65</v>
      </c>
      <c r="L9" s="12">
        <v>62150.93</v>
      </c>
      <c r="M9" s="12">
        <v>64143.6</v>
      </c>
      <c r="N9" s="12">
        <v>66809.259999999995</v>
      </c>
      <c r="O9" s="12">
        <v>64417.08</v>
      </c>
      <c r="P9" s="12">
        <v>63014.09</v>
      </c>
      <c r="Q9" s="12">
        <v>66030.789999999994</v>
      </c>
    </row>
    <row r="10" spans="2:17" ht="24" customHeight="1" x14ac:dyDescent="0.35">
      <c r="B10" s="11" t="s">
        <v>101</v>
      </c>
      <c r="C10" s="12">
        <v>36616.019999999997</v>
      </c>
      <c r="D10" s="12">
        <v>33742.54</v>
      </c>
      <c r="E10" s="12">
        <v>31366.3</v>
      </c>
      <c r="F10" s="12">
        <v>31747.919999999998</v>
      </c>
      <c r="G10" s="12">
        <v>31740.18</v>
      </c>
      <c r="H10" s="12">
        <v>34377.760000000002</v>
      </c>
      <c r="I10" s="12">
        <v>33604.21</v>
      </c>
      <c r="J10" s="12">
        <v>30946.36</v>
      </c>
      <c r="K10" s="12">
        <v>31141.85</v>
      </c>
      <c r="L10" s="12">
        <v>24721.93</v>
      </c>
      <c r="M10" s="12">
        <v>28695.63</v>
      </c>
      <c r="N10" s="12">
        <v>26536.35</v>
      </c>
      <c r="O10" s="12">
        <v>26818.35</v>
      </c>
      <c r="P10" s="12">
        <v>28333.5</v>
      </c>
      <c r="Q10" s="12">
        <v>28414.14</v>
      </c>
    </row>
    <row r="11" spans="2:17" ht="24" customHeight="1" x14ac:dyDescent="0.35">
      <c r="B11" s="11" t="s">
        <v>103</v>
      </c>
      <c r="C11" s="12">
        <v>14589.49</v>
      </c>
      <c r="D11" s="12">
        <v>14473.9</v>
      </c>
      <c r="E11" s="12">
        <v>15008.68</v>
      </c>
      <c r="F11" s="12">
        <v>13578.37</v>
      </c>
      <c r="G11" s="12">
        <v>12202.25</v>
      </c>
      <c r="H11" s="12">
        <v>11364.25</v>
      </c>
      <c r="I11" s="12">
        <v>10695.32</v>
      </c>
      <c r="J11" s="12">
        <v>10010.15</v>
      </c>
      <c r="K11" s="12">
        <v>9853.91</v>
      </c>
      <c r="L11" s="12">
        <v>8325.7099999999991</v>
      </c>
      <c r="M11" s="12">
        <v>11184.76</v>
      </c>
      <c r="N11" s="12">
        <v>13306.01</v>
      </c>
      <c r="O11" s="12">
        <v>11400.58</v>
      </c>
      <c r="P11" s="12">
        <v>10813.37</v>
      </c>
      <c r="Q11" s="12">
        <v>12097.12</v>
      </c>
    </row>
    <row r="12" spans="2:17" ht="24" customHeight="1" x14ac:dyDescent="0.35">
      <c r="B12" s="11" t="s">
        <v>95</v>
      </c>
      <c r="C12" s="12">
        <v>15110.92</v>
      </c>
      <c r="D12" s="12">
        <v>7054.19</v>
      </c>
      <c r="E12" s="12">
        <v>2483.04</v>
      </c>
      <c r="F12" s="12">
        <v>8949.07</v>
      </c>
      <c r="G12" s="12">
        <v>17600.45</v>
      </c>
      <c r="H12" s="12">
        <v>1567.38</v>
      </c>
      <c r="I12" s="12">
        <v>1485.02</v>
      </c>
      <c r="J12" s="12">
        <v>4495.55</v>
      </c>
      <c r="K12" s="12">
        <v>4140.84</v>
      </c>
      <c r="L12" s="12">
        <v>7634.04</v>
      </c>
      <c r="M12" s="12">
        <v>16064.18</v>
      </c>
      <c r="N12" s="12">
        <v>16661.71</v>
      </c>
      <c r="O12" s="12">
        <v>8412.0499999999993</v>
      </c>
      <c r="P12" s="12">
        <v>9679.5300000000007</v>
      </c>
      <c r="Q12" s="12">
        <v>8419.02</v>
      </c>
    </row>
    <row r="13" spans="2:17" ht="24" customHeight="1" x14ac:dyDescent="0.35">
      <c r="B13" s="11" t="s">
        <v>93</v>
      </c>
      <c r="C13" s="12">
        <v>6881</v>
      </c>
      <c r="D13" s="12">
        <v>6237.37</v>
      </c>
      <c r="E13" s="12">
        <v>5128.84</v>
      </c>
      <c r="F13" s="12">
        <v>6243.65</v>
      </c>
      <c r="G13" s="12">
        <v>8588.26</v>
      </c>
      <c r="H13" s="12">
        <v>8629.2999999999993</v>
      </c>
      <c r="I13" s="12">
        <v>4099.72</v>
      </c>
      <c r="J13" s="12">
        <v>3504.88</v>
      </c>
      <c r="K13" s="12">
        <v>2457.89</v>
      </c>
      <c r="L13" s="12">
        <v>1280.95</v>
      </c>
      <c r="M13" s="12">
        <v>1155.01</v>
      </c>
      <c r="N13" s="12">
        <v>1328.23</v>
      </c>
      <c r="O13" s="12">
        <v>1774.58</v>
      </c>
      <c r="P13" s="12">
        <v>2938.66</v>
      </c>
      <c r="Q13" s="12">
        <v>2758.2</v>
      </c>
    </row>
    <row r="14" spans="2:17" ht="24" customHeight="1" x14ac:dyDescent="0.35">
      <c r="B14" s="11" t="s">
        <v>105</v>
      </c>
      <c r="C14" s="12">
        <v>1388.46</v>
      </c>
      <c r="D14" s="12">
        <v>1194.9100000000001</v>
      </c>
      <c r="E14" s="12">
        <v>1021.88</v>
      </c>
      <c r="F14" s="12">
        <v>795.95</v>
      </c>
      <c r="G14" s="12">
        <v>792.29</v>
      </c>
      <c r="H14" s="12">
        <v>1027.69</v>
      </c>
      <c r="I14" s="12">
        <v>939.89</v>
      </c>
      <c r="J14" s="12">
        <v>831.96</v>
      </c>
      <c r="K14" s="12">
        <v>583.09</v>
      </c>
      <c r="L14" s="12">
        <v>323.81</v>
      </c>
      <c r="M14" s="12">
        <v>581.66999999999996</v>
      </c>
      <c r="N14" s="12">
        <v>430.23</v>
      </c>
      <c r="O14" s="12">
        <v>569.55999999999995</v>
      </c>
      <c r="P14" s="12">
        <v>672.3</v>
      </c>
      <c r="Q14" s="12">
        <v>756.51</v>
      </c>
    </row>
    <row r="15" spans="2:17" ht="24" customHeight="1" x14ac:dyDescent="0.35">
      <c r="B15" s="11" t="s">
        <v>106</v>
      </c>
      <c r="C15" s="12">
        <v>541.23</v>
      </c>
      <c r="D15" s="12">
        <v>415.15</v>
      </c>
      <c r="E15" s="12">
        <v>380.98</v>
      </c>
      <c r="F15" s="12">
        <v>414.08</v>
      </c>
      <c r="G15" s="12">
        <v>609.46</v>
      </c>
      <c r="H15" s="12">
        <v>655.29</v>
      </c>
      <c r="I15" s="12">
        <v>505</v>
      </c>
      <c r="J15" s="12">
        <v>522.4</v>
      </c>
      <c r="K15" s="12">
        <v>567.69000000000005</v>
      </c>
      <c r="L15" s="12">
        <v>422.24</v>
      </c>
      <c r="M15" s="12">
        <v>592.29999999999995</v>
      </c>
      <c r="N15" s="12">
        <v>528.37</v>
      </c>
      <c r="O15" s="12">
        <v>550.71</v>
      </c>
      <c r="P15" s="12">
        <v>597.67999999999995</v>
      </c>
      <c r="Q15" s="12">
        <v>713.78</v>
      </c>
    </row>
    <row r="16" spans="2:17" ht="24" customHeight="1" x14ac:dyDescent="0.35">
      <c r="B16" s="11" t="s">
        <v>107</v>
      </c>
      <c r="C16" s="12">
        <v>558.62</v>
      </c>
      <c r="D16" s="12">
        <v>430.15</v>
      </c>
      <c r="E16" s="12">
        <v>570.38</v>
      </c>
      <c r="F16" s="12">
        <v>596.26</v>
      </c>
      <c r="G16" s="12">
        <v>567.66999999999996</v>
      </c>
      <c r="H16" s="12">
        <v>561.96</v>
      </c>
      <c r="I16" s="12">
        <v>620.99</v>
      </c>
      <c r="J16" s="12">
        <v>651.66</v>
      </c>
      <c r="K16" s="12">
        <v>1673.51</v>
      </c>
      <c r="L16" s="12">
        <v>442.35</v>
      </c>
      <c r="M16" s="12">
        <v>429.81</v>
      </c>
      <c r="N16" s="12">
        <v>496.96</v>
      </c>
      <c r="O16" s="12">
        <v>431.81</v>
      </c>
      <c r="P16" s="12">
        <v>458.29</v>
      </c>
      <c r="Q16" s="12">
        <v>546.42999999999995</v>
      </c>
    </row>
    <row r="17" spans="2:17" ht="24" customHeight="1" x14ac:dyDescent="0.35">
      <c r="B17" s="11" t="s">
        <v>108</v>
      </c>
      <c r="C17" s="12">
        <v>241.68</v>
      </c>
      <c r="D17" s="12">
        <v>303.45999999999998</v>
      </c>
      <c r="E17" s="12">
        <v>415.9</v>
      </c>
      <c r="F17" s="12">
        <v>346.77</v>
      </c>
      <c r="G17" s="12">
        <v>235.86</v>
      </c>
      <c r="H17" s="12">
        <v>515.12</v>
      </c>
      <c r="I17" s="12">
        <v>1101.71</v>
      </c>
      <c r="J17" s="12">
        <v>858.74</v>
      </c>
      <c r="K17" s="12">
        <v>755.23</v>
      </c>
      <c r="L17" s="12">
        <v>323</v>
      </c>
      <c r="M17" s="12">
        <v>427.47</v>
      </c>
      <c r="N17" s="12">
        <v>324.23</v>
      </c>
      <c r="O17" s="12">
        <v>451.72</v>
      </c>
      <c r="P17" s="12">
        <v>509.61</v>
      </c>
      <c r="Q17" s="12">
        <v>488.87</v>
      </c>
    </row>
    <row r="18" spans="2:17" ht="24" customHeight="1" x14ac:dyDescent="0.35">
      <c r="B18" s="11" t="s">
        <v>109</v>
      </c>
      <c r="C18" s="12">
        <v>394.81</v>
      </c>
      <c r="D18" s="12">
        <v>360.61</v>
      </c>
      <c r="E18" s="12">
        <v>319.64999999999998</v>
      </c>
      <c r="F18" s="12">
        <v>404.42</v>
      </c>
      <c r="G18" s="12">
        <v>449.54</v>
      </c>
      <c r="H18" s="12">
        <v>407.8</v>
      </c>
      <c r="I18" s="12">
        <v>402.74</v>
      </c>
      <c r="J18" s="12">
        <v>363.25</v>
      </c>
      <c r="K18" s="12">
        <v>347.64</v>
      </c>
      <c r="L18" s="12">
        <v>193.21</v>
      </c>
      <c r="M18" s="12">
        <v>209.27</v>
      </c>
      <c r="N18" s="12">
        <v>246.93</v>
      </c>
      <c r="O18" s="12">
        <v>193.41</v>
      </c>
      <c r="P18" s="12">
        <v>210.53</v>
      </c>
      <c r="Q18" s="12">
        <v>284.07</v>
      </c>
    </row>
    <row r="19" spans="2:17" ht="24" customHeight="1" x14ac:dyDescent="0.35">
      <c r="B19" s="11" t="s">
        <v>97</v>
      </c>
      <c r="C19" s="12">
        <v>88.13</v>
      </c>
      <c r="D19" s="12">
        <v>64.33</v>
      </c>
      <c r="E19" s="12">
        <v>82.98</v>
      </c>
      <c r="F19" s="12">
        <v>59.02</v>
      </c>
      <c r="G19" s="12">
        <v>73.23</v>
      </c>
      <c r="H19" s="12">
        <v>110.39</v>
      </c>
      <c r="I19" s="12">
        <v>85.53</v>
      </c>
      <c r="J19" s="12">
        <v>118.42</v>
      </c>
      <c r="K19" s="12">
        <v>73.739999999999995</v>
      </c>
      <c r="L19" s="12">
        <v>55.02</v>
      </c>
      <c r="M19" s="12">
        <v>63.55</v>
      </c>
      <c r="N19" s="12">
        <v>61.89</v>
      </c>
      <c r="O19" s="12">
        <v>56.21</v>
      </c>
      <c r="P19" s="12">
        <v>37.479999999999997</v>
      </c>
      <c r="Q19" s="12">
        <v>64.040000000000006</v>
      </c>
    </row>
    <row r="20" spans="2:17" ht="24" customHeight="1" x14ac:dyDescent="0.35">
      <c r="B20" s="11" t="s">
        <v>110</v>
      </c>
      <c r="C20" s="12">
        <v>0</v>
      </c>
      <c r="D20" s="12">
        <v>0</v>
      </c>
      <c r="E20" s="12">
        <v>28.54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</row>
    <row r="21" spans="2:17" ht="24" customHeight="1" x14ac:dyDescent="0.35">
      <c r="B21" s="11" t="s">
        <v>94</v>
      </c>
      <c r="C21" s="12">
        <v>352.13</v>
      </c>
      <c r="D21" s="12">
        <v>68.180000000000007</v>
      </c>
      <c r="E21" s="12">
        <v>0</v>
      </c>
      <c r="F21" s="12">
        <v>0</v>
      </c>
      <c r="G21" s="12">
        <v>2342.5700000000002</v>
      </c>
      <c r="H21" s="12">
        <v>0</v>
      </c>
      <c r="I21" s="12">
        <v>1.41</v>
      </c>
      <c r="J21" s="12">
        <v>0</v>
      </c>
      <c r="K21" s="12">
        <v>3324.09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</row>
    <row r="22" spans="2:17" ht="24" customHeight="1" x14ac:dyDescent="0.35">
      <c r="B22" s="13" t="s">
        <v>111</v>
      </c>
      <c r="C22" s="14">
        <v>700315.69</v>
      </c>
      <c r="D22" s="14">
        <v>686023.71</v>
      </c>
      <c r="E22" s="14">
        <v>670364.11</v>
      </c>
      <c r="F22" s="14">
        <v>685179.51</v>
      </c>
      <c r="G22" s="14">
        <v>704134.14</v>
      </c>
      <c r="H22" s="14">
        <v>722196.53</v>
      </c>
      <c r="I22" s="14">
        <v>706487.62</v>
      </c>
      <c r="J22" s="14">
        <v>693618.38</v>
      </c>
      <c r="K22" s="14">
        <v>684139.67</v>
      </c>
      <c r="L22" s="14">
        <v>637131.25</v>
      </c>
      <c r="M22" s="14">
        <v>684537.78</v>
      </c>
      <c r="N22" s="14">
        <v>655294.21</v>
      </c>
      <c r="O22" s="14">
        <v>641075.02</v>
      </c>
      <c r="P22" s="14">
        <v>661264.21</v>
      </c>
      <c r="Q22" s="14">
        <v>649089.67000000004</v>
      </c>
    </row>
  </sheetData>
  <pageMargins left="0.7" right="0.7" top="0.75" bottom="0.75" header="0.3" footer="0.3"/>
  <pageSetup paperSize="9" orientation="portrait" horizontalDpi="300" verticalDpi="300"/>
  <headerFooter>
    <oddHeader>&amp;C&amp;"Aptos"&amp;10&amp;K0000FF OFFICIAL&amp;1#_x000D_</oddHeader>
    <oddFooter>&amp;C_x000D_&amp;1#&amp;"Aptos"&amp;10&amp;K0000FF OFFICIAL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F16"/>
  <sheetViews>
    <sheetView showGridLines="0" workbookViewId="0"/>
  </sheetViews>
  <sheetFormatPr defaultRowHeight="14.5" x14ac:dyDescent="0.35"/>
  <cols>
    <col min="1" max="1" width="2.7265625" bestFit="1" customWidth="1"/>
    <col min="2" max="2" width="15.7265625" bestFit="1" customWidth="1"/>
    <col min="3" max="6" width="20.7265625" bestFit="1" customWidth="1"/>
  </cols>
  <sheetData>
    <row r="1" spans="2:6" ht="30" customHeight="1" x14ac:dyDescent="0.45">
      <c r="B1" s="10" t="s">
        <v>127</v>
      </c>
    </row>
    <row r="3" spans="2:6" ht="38.25" customHeight="1" x14ac:dyDescent="0.35">
      <c r="B3" s="33" t="s">
        <v>113</v>
      </c>
      <c r="C3" s="34" t="s">
        <v>128</v>
      </c>
      <c r="D3" s="34" t="s">
        <v>129</v>
      </c>
      <c r="E3" s="34" t="s">
        <v>130</v>
      </c>
      <c r="F3" s="34" t="s">
        <v>111</v>
      </c>
    </row>
    <row r="4" spans="2:6" ht="24" customHeight="1" x14ac:dyDescent="0.35">
      <c r="B4" s="35">
        <v>2013</v>
      </c>
      <c r="C4" s="12">
        <v>112549.01</v>
      </c>
      <c r="D4" s="12">
        <v>43161.55</v>
      </c>
      <c r="E4" s="12">
        <v>72188.460000000006</v>
      </c>
      <c r="F4" s="12">
        <v>227899.02</v>
      </c>
    </row>
    <row r="5" spans="2:6" ht="24" customHeight="1" x14ac:dyDescent="0.35">
      <c r="B5" s="35">
        <v>2014</v>
      </c>
      <c r="C5" s="12">
        <v>108438.27</v>
      </c>
      <c r="D5" s="12">
        <v>45041.58</v>
      </c>
      <c r="E5" s="12">
        <v>72982.990000000005</v>
      </c>
      <c r="F5" s="12">
        <v>226462.84</v>
      </c>
    </row>
    <row r="6" spans="2:6" ht="24" customHeight="1" x14ac:dyDescent="0.35">
      <c r="B6" s="35">
        <v>2015</v>
      </c>
      <c r="C6" s="12">
        <v>96033.49</v>
      </c>
      <c r="D6" s="12">
        <v>49936.49</v>
      </c>
      <c r="E6" s="12">
        <v>76433.039999999994</v>
      </c>
      <c r="F6" s="12">
        <v>222403.02</v>
      </c>
    </row>
    <row r="7" spans="2:6" ht="24" customHeight="1" x14ac:dyDescent="0.35">
      <c r="B7" s="35">
        <v>2016</v>
      </c>
      <c r="C7" s="12">
        <v>89846.09</v>
      </c>
      <c r="D7" s="12">
        <v>56494.96</v>
      </c>
      <c r="E7" s="12">
        <v>81579.56</v>
      </c>
      <c r="F7" s="12">
        <v>227920.61</v>
      </c>
    </row>
    <row r="8" spans="2:6" ht="24" customHeight="1" x14ac:dyDescent="0.35">
      <c r="B8" s="35">
        <v>2017</v>
      </c>
      <c r="C8" s="12">
        <v>80255.31</v>
      </c>
      <c r="D8" s="12">
        <v>55750.28</v>
      </c>
      <c r="E8" s="12">
        <v>89489.01</v>
      </c>
      <c r="F8" s="12">
        <v>225494.6</v>
      </c>
    </row>
    <row r="9" spans="2:6" ht="24" customHeight="1" x14ac:dyDescent="0.35">
      <c r="B9" s="35">
        <v>2018</v>
      </c>
      <c r="C9" s="12">
        <v>70235.67</v>
      </c>
      <c r="D9" s="12">
        <v>52652.54</v>
      </c>
      <c r="E9" s="12">
        <v>86231.89</v>
      </c>
      <c r="F9" s="12">
        <v>209120.1</v>
      </c>
    </row>
    <row r="10" spans="2:6" ht="24" customHeight="1" x14ac:dyDescent="0.35">
      <c r="B10" s="35">
        <v>2019</v>
      </c>
      <c r="C10" s="12">
        <v>56064.46</v>
      </c>
      <c r="D10" s="12">
        <v>45650.11</v>
      </c>
      <c r="E10" s="12">
        <v>90847.17</v>
      </c>
      <c r="F10" s="12">
        <v>192561.74</v>
      </c>
    </row>
    <row r="11" spans="2:6" ht="24" customHeight="1" x14ac:dyDescent="0.35">
      <c r="B11" s="35">
        <v>2020</v>
      </c>
      <c r="C11" s="12">
        <v>59593.04</v>
      </c>
      <c r="D11" s="12">
        <v>41492.879999999997</v>
      </c>
      <c r="E11" s="12">
        <v>81223.100000000006</v>
      </c>
      <c r="F11" s="12">
        <v>182309.02</v>
      </c>
    </row>
    <row r="12" spans="2:6" ht="24" customHeight="1" x14ac:dyDescent="0.35">
      <c r="B12" s="35">
        <v>2021</v>
      </c>
      <c r="C12" s="12">
        <v>56489.71</v>
      </c>
      <c r="D12" s="12">
        <v>45255.81</v>
      </c>
      <c r="E12" s="12">
        <v>84622.43</v>
      </c>
      <c r="F12" s="12">
        <v>186367.95</v>
      </c>
    </row>
    <row r="13" spans="2:6" ht="24" customHeight="1" x14ac:dyDescent="0.35">
      <c r="B13" s="35">
        <v>2022</v>
      </c>
      <c r="C13" s="12">
        <v>45890.11</v>
      </c>
      <c r="D13" s="12">
        <v>46771.97</v>
      </c>
      <c r="E13" s="12">
        <v>88581.88</v>
      </c>
      <c r="F13" s="12">
        <v>181243.96</v>
      </c>
    </row>
    <row r="14" spans="2:6" ht="24" customHeight="1" x14ac:dyDescent="0.35">
      <c r="B14" s="35">
        <v>2023</v>
      </c>
      <c r="C14" s="12">
        <v>44186.94</v>
      </c>
      <c r="D14" s="12">
        <v>43034.91</v>
      </c>
      <c r="E14" s="12">
        <v>84171.82</v>
      </c>
      <c r="F14" s="12">
        <v>171393.67</v>
      </c>
    </row>
    <row r="15" spans="2:6" ht="24" customHeight="1" x14ac:dyDescent="0.35">
      <c r="B15" s="35">
        <v>2024</v>
      </c>
      <c r="C15" s="12">
        <v>25431.22</v>
      </c>
      <c r="D15" s="12">
        <v>34168.080000000002</v>
      </c>
      <c r="E15" s="12">
        <v>107097.38</v>
      </c>
      <c r="F15" s="12">
        <v>166696.68</v>
      </c>
    </row>
    <row r="16" spans="2:6" ht="24" customHeight="1" x14ac:dyDescent="0.35">
      <c r="B16" s="35">
        <v>2025</v>
      </c>
      <c r="C16" s="40">
        <v>19054.32</v>
      </c>
      <c r="D16" s="40">
        <v>33377.379999999997</v>
      </c>
      <c r="E16" s="40">
        <v>113955.17</v>
      </c>
      <c r="F16" s="40">
        <v>166386.87</v>
      </c>
    </row>
  </sheetData>
  <pageMargins left="0.7" right="0.7" top="0.75" bottom="0.75" header="0.3" footer="0.3"/>
  <pageSetup paperSize="9" orientation="portrait" horizontalDpi="300" verticalDpi="300" r:id="rId1"/>
  <headerFooter>
    <oddHeader>&amp;C&amp;"Aptos"&amp;10&amp;K0000FF OFFICIAL&amp;1#_x000D_</oddHeader>
    <oddFooter>&amp;C_x000D_&amp;1#&amp;"Aptos"&amp;10&amp;K0000FF OFFICIAL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Q7"/>
  <sheetViews>
    <sheetView showGridLines="0" workbookViewId="0"/>
  </sheetViews>
  <sheetFormatPr defaultRowHeight="14.5" x14ac:dyDescent="0.35"/>
  <cols>
    <col min="1" max="1" width="2.7265625" bestFit="1" customWidth="1"/>
    <col min="2" max="2" width="35.7265625" bestFit="1" customWidth="1"/>
    <col min="3" max="17" width="14.7265625" bestFit="1" customWidth="1"/>
  </cols>
  <sheetData>
    <row r="1" spans="2:17" ht="30" customHeight="1" x14ac:dyDescent="0.45">
      <c r="B1" s="10" t="s">
        <v>131</v>
      </c>
    </row>
    <row r="3" spans="2:17" ht="30" customHeight="1" x14ac:dyDescent="0.35">
      <c r="B3" s="33" t="s">
        <v>77</v>
      </c>
      <c r="C3" s="34" t="s">
        <v>78</v>
      </c>
      <c r="D3" s="34" t="s">
        <v>79</v>
      </c>
      <c r="E3" s="34" t="s">
        <v>80</v>
      </c>
      <c r="F3" s="34" t="s">
        <v>81</v>
      </c>
      <c r="G3" s="34" t="s">
        <v>82</v>
      </c>
      <c r="H3" s="34" t="s">
        <v>83</v>
      </c>
      <c r="I3" s="34" t="s">
        <v>84</v>
      </c>
      <c r="J3" s="34" t="s">
        <v>85</v>
      </c>
      <c r="K3" s="34" t="s">
        <v>86</v>
      </c>
      <c r="L3" s="34" t="s">
        <v>87</v>
      </c>
      <c r="M3" s="34" t="s">
        <v>88</v>
      </c>
      <c r="N3" s="34" t="s">
        <v>89</v>
      </c>
      <c r="O3" s="34" t="s">
        <v>90</v>
      </c>
      <c r="P3" s="34" t="s">
        <v>91</v>
      </c>
      <c r="Q3" s="34" t="s">
        <v>92</v>
      </c>
    </row>
    <row r="4" spans="2:17" ht="24" customHeight="1" x14ac:dyDescent="0.35">
      <c r="B4" s="11" t="s">
        <v>94</v>
      </c>
      <c r="C4" s="12">
        <v>313947.62</v>
      </c>
      <c r="D4" s="12">
        <v>302223.61</v>
      </c>
      <c r="E4" s="12">
        <v>286885.36</v>
      </c>
      <c r="F4" s="12">
        <v>308705.28000000003</v>
      </c>
      <c r="G4" s="12">
        <v>300462.78000000003</v>
      </c>
      <c r="H4" s="12">
        <v>306681.27</v>
      </c>
      <c r="I4" s="12">
        <v>310962.39</v>
      </c>
      <c r="J4" s="12">
        <v>287309.21999999997</v>
      </c>
      <c r="K4" s="12">
        <v>302986.23</v>
      </c>
      <c r="L4" s="12">
        <v>285812.94</v>
      </c>
      <c r="M4" s="12">
        <v>281479.65999999997</v>
      </c>
      <c r="N4" s="12">
        <v>265288.34999999998</v>
      </c>
      <c r="O4" s="12">
        <v>273084.89</v>
      </c>
      <c r="P4" s="12">
        <v>272610.89</v>
      </c>
      <c r="Q4" s="12">
        <v>252736.12</v>
      </c>
    </row>
    <row r="5" spans="2:17" ht="24" customHeight="1" x14ac:dyDescent="0.35">
      <c r="B5" s="11" t="s">
        <v>97</v>
      </c>
      <c r="C5" s="12">
        <v>17426.490000000002</v>
      </c>
      <c r="D5" s="12">
        <v>25319.31</v>
      </c>
      <c r="E5" s="12">
        <v>43739.55</v>
      </c>
      <c r="F5" s="12">
        <v>57858.12</v>
      </c>
      <c r="G5" s="12">
        <v>80950.83</v>
      </c>
      <c r="H5" s="12">
        <v>93287.11</v>
      </c>
      <c r="I5" s="12">
        <v>99721.55</v>
      </c>
      <c r="J5" s="12">
        <v>91075.839999999997</v>
      </c>
      <c r="K5" s="12">
        <v>97063.16</v>
      </c>
      <c r="L5" s="12">
        <v>99362.7</v>
      </c>
      <c r="M5" s="12">
        <v>99174.51</v>
      </c>
      <c r="N5" s="12">
        <v>89312.19</v>
      </c>
      <c r="O5" s="12">
        <v>89080.49</v>
      </c>
      <c r="P5" s="12">
        <v>90827.92</v>
      </c>
      <c r="Q5" s="12">
        <v>88961.78</v>
      </c>
    </row>
    <row r="6" spans="2:17" ht="24" customHeight="1" x14ac:dyDescent="0.35">
      <c r="B6" s="11" t="s">
        <v>98</v>
      </c>
      <c r="C6" s="12">
        <v>466.07</v>
      </c>
      <c r="D6" s="12">
        <v>1454.31</v>
      </c>
      <c r="E6" s="12">
        <v>1861.36</v>
      </c>
      <c r="F6" s="12">
        <v>2476.54</v>
      </c>
      <c r="G6" s="12">
        <v>3859.78</v>
      </c>
      <c r="H6" s="12">
        <v>3774.84</v>
      </c>
      <c r="I6" s="12">
        <v>4514.08</v>
      </c>
      <c r="J6" s="12">
        <v>4330.68</v>
      </c>
      <c r="K6" s="12">
        <v>4521.16</v>
      </c>
      <c r="L6" s="12">
        <v>3194.58</v>
      </c>
      <c r="M6" s="12">
        <v>2948.33</v>
      </c>
      <c r="N6" s="12">
        <v>0</v>
      </c>
      <c r="O6" s="12">
        <v>0</v>
      </c>
      <c r="P6" s="12">
        <v>0</v>
      </c>
      <c r="Q6" s="12">
        <v>0</v>
      </c>
    </row>
    <row r="7" spans="2:17" ht="24" customHeight="1" x14ac:dyDescent="0.35">
      <c r="B7" s="13" t="s">
        <v>111</v>
      </c>
      <c r="C7" s="14">
        <v>331840.18</v>
      </c>
      <c r="D7" s="14">
        <v>328997.23</v>
      </c>
      <c r="E7" s="14">
        <v>332486.27</v>
      </c>
      <c r="F7" s="14">
        <v>369039.94</v>
      </c>
      <c r="G7" s="14">
        <v>385273.39</v>
      </c>
      <c r="H7" s="14">
        <v>403743.22</v>
      </c>
      <c r="I7" s="14">
        <v>415198.02</v>
      </c>
      <c r="J7" s="14">
        <v>382715.74</v>
      </c>
      <c r="K7" s="14">
        <v>404570.55</v>
      </c>
      <c r="L7" s="14">
        <v>388370.22</v>
      </c>
      <c r="M7" s="14">
        <v>383602.5</v>
      </c>
      <c r="N7" s="14">
        <v>354600.54</v>
      </c>
      <c r="O7" s="14">
        <v>362165.38</v>
      </c>
      <c r="P7" s="14">
        <v>363438.81</v>
      </c>
      <c r="Q7" s="14">
        <v>341697.9</v>
      </c>
    </row>
  </sheetData>
  <pageMargins left="0.7" right="0.7" top="0.75" bottom="0.75" header="0.3" footer="0.3"/>
  <pageSetup paperSize="9" orientation="portrait" horizontalDpi="300" verticalDpi="300"/>
  <headerFooter>
    <oddHeader>&amp;C&amp;"Aptos"&amp;10&amp;K0000FF OFFICIAL&amp;1#_x000D_</oddHeader>
    <oddFooter>&amp;C_x000D_&amp;1#&amp;"Aptos"&amp;10&amp;K0000FF OFFICIAL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F18"/>
  <sheetViews>
    <sheetView showGridLines="0" workbookViewId="0"/>
  </sheetViews>
  <sheetFormatPr defaultRowHeight="14.5" x14ac:dyDescent="0.35"/>
  <cols>
    <col min="1" max="1" width="2.7265625" bestFit="1" customWidth="1"/>
    <col min="2" max="2" width="15.7265625" bestFit="1" customWidth="1"/>
    <col min="3" max="6" width="20.7265625" bestFit="1" customWidth="1"/>
  </cols>
  <sheetData>
    <row r="1" spans="2:6" ht="30" customHeight="1" x14ac:dyDescent="0.45">
      <c r="B1" s="10" t="s">
        <v>132</v>
      </c>
    </row>
    <row r="3" spans="2:6" ht="40" customHeight="1" x14ac:dyDescent="0.35">
      <c r="B3" s="33" t="s">
        <v>113</v>
      </c>
      <c r="C3" s="34" t="s">
        <v>133</v>
      </c>
      <c r="D3" s="34" t="s">
        <v>134</v>
      </c>
      <c r="E3" s="34" t="s">
        <v>135</v>
      </c>
      <c r="F3" s="34" t="s">
        <v>136</v>
      </c>
    </row>
    <row r="4" spans="2:6" ht="24" customHeight="1" x14ac:dyDescent="0.35">
      <c r="B4" s="35">
        <v>2011</v>
      </c>
      <c r="C4" s="12">
        <v>70133.77</v>
      </c>
      <c r="D4" s="12">
        <v>15268.8</v>
      </c>
      <c r="E4" s="12">
        <v>35285.629999999903</v>
      </c>
      <c r="F4" s="12">
        <v>120688.2</v>
      </c>
    </row>
    <row r="5" spans="2:6" ht="24" customHeight="1" x14ac:dyDescent="0.35">
      <c r="B5" s="35">
        <v>2012</v>
      </c>
      <c r="C5" s="12">
        <v>51472.89</v>
      </c>
      <c r="D5" s="12">
        <v>14504.140000000099</v>
      </c>
      <c r="E5" s="12">
        <v>33844.379999999903</v>
      </c>
      <c r="F5" s="12">
        <v>99821.41</v>
      </c>
    </row>
    <row r="6" spans="2:6" ht="24" customHeight="1" x14ac:dyDescent="0.35">
      <c r="B6" s="35">
        <v>2013</v>
      </c>
      <c r="C6" s="12">
        <v>68510.5</v>
      </c>
      <c r="D6" s="12">
        <v>15946.41</v>
      </c>
      <c r="E6" s="12">
        <v>35393.53</v>
      </c>
      <c r="F6" s="12">
        <v>119850.44</v>
      </c>
    </row>
    <row r="7" spans="2:6" ht="24" customHeight="1" x14ac:dyDescent="0.35">
      <c r="B7" s="35">
        <v>2014</v>
      </c>
      <c r="C7" s="12">
        <v>118677.88</v>
      </c>
      <c r="D7" s="12">
        <v>19712.7</v>
      </c>
      <c r="E7" s="12">
        <v>53776.25</v>
      </c>
      <c r="F7" s="12">
        <v>192166.83</v>
      </c>
    </row>
    <row r="8" spans="2:6" ht="24" customHeight="1" x14ac:dyDescent="0.35">
      <c r="B8" s="35">
        <v>2015</v>
      </c>
      <c r="C8" s="12">
        <v>157089.54</v>
      </c>
      <c r="D8" s="12">
        <v>16785.05</v>
      </c>
      <c r="E8" s="12">
        <v>54665.78</v>
      </c>
      <c r="F8" s="12">
        <v>228540.37</v>
      </c>
    </row>
    <row r="9" spans="2:6" ht="24" customHeight="1" x14ac:dyDescent="0.35">
      <c r="B9" s="35">
        <v>2016</v>
      </c>
      <c r="C9" s="12">
        <v>170600.65</v>
      </c>
      <c r="D9" s="12">
        <v>13001.6699999999</v>
      </c>
      <c r="E9" s="12">
        <v>57167.410000000098</v>
      </c>
      <c r="F9" s="12">
        <v>240769.73</v>
      </c>
    </row>
    <row r="10" spans="2:6" ht="24" customHeight="1" x14ac:dyDescent="0.35">
      <c r="B10" s="35">
        <v>2017</v>
      </c>
      <c r="C10" s="12">
        <v>160270.99</v>
      </c>
      <c r="D10" s="12">
        <v>12863.5100000001</v>
      </c>
      <c r="E10" s="12">
        <v>58286.21</v>
      </c>
      <c r="F10" s="12">
        <v>231420.71</v>
      </c>
    </row>
    <row r="11" spans="2:6" ht="24" customHeight="1" x14ac:dyDescent="0.35">
      <c r="B11" s="35">
        <v>2018</v>
      </c>
      <c r="C11" s="12">
        <v>220791.94</v>
      </c>
      <c r="D11" s="12">
        <v>17984.27</v>
      </c>
      <c r="E11" s="12">
        <v>57923.010000000097</v>
      </c>
      <c r="F11" s="12">
        <v>296699.21999999997</v>
      </c>
    </row>
    <row r="12" spans="2:6" ht="24" customHeight="1" x14ac:dyDescent="0.35">
      <c r="B12" s="35">
        <v>2019</v>
      </c>
      <c r="C12" s="12">
        <v>453737.61</v>
      </c>
      <c r="D12" s="12">
        <v>32106.710000000101</v>
      </c>
      <c r="E12" s="12">
        <v>88513.769999999902</v>
      </c>
      <c r="F12" s="12">
        <v>574358.09</v>
      </c>
    </row>
    <row r="13" spans="2:6" ht="24" customHeight="1" x14ac:dyDescent="0.35">
      <c r="B13" s="35">
        <v>2020</v>
      </c>
      <c r="C13" s="12">
        <v>612726.93000000005</v>
      </c>
      <c r="D13" s="12">
        <v>26902.719999999899</v>
      </c>
      <c r="E13" s="12">
        <v>102949.33</v>
      </c>
      <c r="F13" s="12">
        <v>742578.98</v>
      </c>
    </row>
    <row r="14" spans="2:6" ht="24" customHeight="1" x14ac:dyDescent="0.35">
      <c r="B14" s="35">
        <v>2021</v>
      </c>
      <c r="C14" s="12">
        <v>611457.42000000004</v>
      </c>
      <c r="D14" s="12">
        <v>27403.29</v>
      </c>
      <c r="E14" s="12">
        <v>111379.03</v>
      </c>
      <c r="F14" s="12">
        <v>750239.74</v>
      </c>
    </row>
    <row r="15" spans="2:6" ht="24" customHeight="1" x14ac:dyDescent="0.35">
      <c r="B15" s="35">
        <v>2022</v>
      </c>
      <c r="C15" s="12">
        <v>600388.63</v>
      </c>
      <c r="D15" s="12">
        <v>23658.139999999901</v>
      </c>
      <c r="E15" s="12">
        <v>110746.83</v>
      </c>
      <c r="F15" s="12">
        <v>734793.6</v>
      </c>
    </row>
    <row r="16" spans="2:6" ht="24" customHeight="1" x14ac:dyDescent="0.35">
      <c r="B16" s="35">
        <v>2023</v>
      </c>
      <c r="C16" s="12">
        <v>745982.39</v>
      </c>
      <c r="D16" s="12">
        <v>23344.23</v>
      </c>
      <c r="E16" s="12">
        <v>122919.81</v>
      </c>
      <c r="F16" s="12">
        <v>892246.43</v>
      </c>
    </row>
    <row r="17" spans="2:6" ht="24" customHeight="1" x14ac:dyDescent="0.35">
      <c r="B17" s="35">
        <v>2024</v>
      </c>
      <c r="C17" s="12">
        <v>852774.13</v>
      </c>
      <c r="D17" s="12">
        <v>19859.580000000002</v>
      </c>
      <c r="E17" s="12">
        <v>163030.06</v>
      </c>
      <c r="F17" s="12">
        <v>1035663.77</v>
      </c>
    </row>
    <row r="18" spans="2:6" ht="24" customHeight="1" x14ac:dyDescent="0.35">
      <c r="B18" s="35">
        <v>2025</v>
      </c>
      <c r="C18" s="12">
        <v>901485.45</v>
      </c>
      <c r="D18" s="12">
        <v>5845.5300000000298</v>
      </c>
      <c r="E18" s="12">
        <v>186739.66</v>
      </c>
      <c r="F18" s="12">
        <v>1094070.6399999999</v>
      </c>
    </row>
  </sheetData>
  <pageMargins left="0.7" right="0.7" top="0.75" bottom="0.75" header="0.3" footer="0.3"/>
  <pageSetup paperSize="9" orientation="portrait" horizontalDpi="300" verticalDpi="300"/>
  <headerFooter>
    <oddHeader>&amp;C&amp;"Aptos"&amp;10&amp;K0000FF OFFICIAL&amp;1#_x000D_</oddHeader>
    <oddFooter>&amp;C_x000D_&amp;1#&amp;"Aptos"&amp;10&amp;K0000FF OFFICIAL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Q18"/>
  <sheetViews>
    <sheetView showGridLines="0" workbookViewId="0"/>
  </sheetViews>
  <sheetFormatPr defaultRowHeight="14.5" x14ac:dyDescent="0.35"/>
  <cols>
    <col min="1" max="1" width="2.7265625" bestFit="1" customWidth="1"/>
    <col min="2" max="2" width="35.7265625" bestFit="1" customWidth="1"/>
    <col min="3" max="17" width="14.7265625" bestFit="1" customWidth="1"/>
  </cols>
  <sheetData>
    <row r="1" spans="2:17" ht="30" customHeight="1" x14ac:dyDescent="0.45">
      <c r="B1" s="10" t="s">
        <v>137</v>
      </c>
    </row>
    <row r="3" spans="2:17" ht="30" customHeight="1" x14ac:dyDescent="0.35">
      <c r="B3" s="33" t="s">
        <v>77</v>
      </c>
      <c r="C3" s="34" t="s">
        <v>78</v>
      </c>
      <c r="D3" s="34" t="s">
        <v>79</v>
      </c>
      <c r="E3" s="34" t="s">
        <v>80</v>
      </c>
      <c r="F3" s="34" t="s">
        <v>81</v>
      </c>
      <c r="G3" s="34" t="s">
        <v>82</v>
      </c>
      <c r="H3" s="34" t="s">
        <v>83</v>
      </c>
      <c r="I3" s="34" t="s">
        <v>84</v>
      </c>
      <c r="J3" s="34" t="s">
        <v>85</v>
      </c>
      <c r="K3" s="34" t="s">
        <v>86</v>
      </c>
      <c r="L3" s="34" t="s">
        <v>87</v>
      </c>
      <c r="M3" s="34" t="s">
        <v>88</v>
      </c>
      <c r="N3" s="34" t="s">
        <v>89</v>
      </c>
      <c r="O3" s="34" t="s">
        <v>90</v>
      </c>
      <c r="P3" s="34" t="s">
        <v>91</v>
      </c>
      <c r="Q3" s="34" t="s">
        <v>92</v>
      </c>
    </row>
    <row r="4" spans="2:17" ht="24" customHeight="1" x14ac:dyDescent="0.35">
      <c r="B4" s="11" t="s">
        <v>93</v>
      </c>
      <c r="C4" s="12">
        <v>70133.77</v>
      </c>
      <c r="D4" s="12">
        <v>50541.37</v>
      </c>
      <c r="E4" s="12">
        <v>62297.64</v>
      </c>
      <c r="F4" s="12">
        <v>111586.54</v>
      </c>
      <c r="G4" s="12">
        <v>133418.39000000001</v>
      </c>
      <c r="H4" s="12">
        <v>140698.9</v>
      </c>
      <c r="I4" s="12">
        <v>119335.29</v>
      </c>
      <c r="J4" s="12">
        <v>170007.88</v>
      </c>
      <c r="K4" s="12">
        <v>401654.07</v>
      </c>
      <c r="L4" s="12">
        <v>517090.22</v>
      </c>
      <c r="M4" s="12">
        <v>522189.57</v>
      </c>
      <c r="N4" s="12">
        <v>464246.94</v>
      </c>
      <c r="O4" s="12">
        <v>527309.79</v>
      </c>
      <c r="P4" s="12">
        <v>675716.56</v>
      </c>
      <c r="Q4" s="12">
        <v>742121.26</v>
      </c>
    </row>
    <row r="5" spans="2:17" ht="24" customHeight="1" x14ac:dyDescent="0.35">
      <c r="B5" s="11" t="s">
        <v>95</v>
      </c>
      <c r="C5" s="12">
        <v>0</v>
      </c>
      <c r="D5" s="12">
        <v>429.47</v>
      </c>
      <c r="E5" s="12">
        <v>4621.3599999999997</v>
      </c>
      <c r="F5" s="12">
        <v>4130.82</v>
      </c>
      <c r="G5" s="12">
        <v>17802.5</v>
      </c>
      <c r="H5" s="12">
        <v>25198</v>
      </c>
      <c r="I5" s="12">
        <v>33980.46</v>
      </c>
      <c r="J5" s="12">
        <v>44019.19</v>
      </c>
      <c r="K5" s="12">
        <v>44574.97</v>
      </c>
      <c r="L5" s="12">
        <v>83223.16</v>
      </c>
      <c r="M5" s="12">
        <v>70709.7</v>
      </c>
      <c r="N5" s="12">
        <v>106096.13</v>
      </c>
      <c r="O5" s="12">
        <v>196105.5</v>
      </c>
      <c r="P5" s="12">
        <v>153159.87</v>
      </c>
      <c r="Q5" s="12">
        <v>134308.1</v>
      </c>
    </row>
    <row r="6" spans="2:17" ht="24" customHeight="1" x14ac:dyDescent="0.35">
      <c r="B6" s="11" t="s">
        <v>98</v>
      </c>
      <c r="C6" s="12">
        <v>0</v>
      </c>
      <c r="D6" s="12">
        <v>0</v>
      </c>
      <c r="E6" s="12">
        <v>694</v>
      </c>
      <c r="F6" s="12">
        <v>534.02</v>
      </c>
      <c r="G6" s="12">
        <v>4513.74</v>
      </c>
      <c r="H6" s="12">
        <v>4093.93</v>
      </c>
      <c r="I6" s="12">
        <v>3475.7</v>
      </c>
      <c r="J6" s="12">
        <v>6005.3</v>
      </c>
      <c r="K6" s="12">
        <v>5550.12</v>
      </c>
      <c r="L6" s="12">
        <v>8506.7999999999993</v>
      </c>
      <c r="M6" s="12">
        <v>14243.77</v>
      </c>
      <c r="N6" s="12">
        <v>16493.32</v>
      </c>
      <c r="O6" s="12">
        <v>15121.82</v>
      </c>
      <c r="P6" s="12">
        <v>13200.17</v>
      </c>
      <c r="Q6" s="12">
        <v>17442.560000000001</v>
      </c>
    </row>
    <row r="7" spans="2:17" ht="24" customHeight="1" x14ac:dyDescent="0.35">
      <c r="B7" s="11" t="s">
        <v>104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243.51</v>
      </c>
      <c r="L7" s="12">
        <v>392.96</v>
      </c>
      <c r="M7" s="12">
        <v>1781.64</v>
      </c>
      <c r="N7" s="12">
        <v>2957.45</v>
      </c>
      <c r="O7" s="12">
        <v>4098.37</v>
      </c>
      <c r="P7" s="12">
        <v>3407.79</v>
      </c>
      <c r="Q7" s="12">
        <v>3529.58</v>
      </c>
    </row>
    <row r="8" spans="2:17" ht="24" customHeight="1" x14ac:dyDescent="0.35">
      <c r="B8" s="11" t="s">
        <v>138</v>
      </c>
      <c r="C8" s="12">
        <v>0</v>
      </c>
      <c r="D8" s="12">
        <v>0</v>
      </c>
      <c r="E8" s="12">
        <v>0</v>
      </c>
      <c r="F8" s="12">
        <v>1832.47</v>
      </c>
      <c r="G8" s="12">
        <v>948.81</v>
      </c>
      <c r="H8" s="12">
        <v>69.260000000000005</v>
      </c>
      <c r="I8" s="12">
        <v>2763.15</v>
      </c>
      <c r="J8" s="12">
        <v>125.67</v>
      </c>
      <c r="K8" s="12">
        <v>705.81</v>
      </c>
      <c r="L8" s="12">
        <v>991.11</v>
      </c>
      <c r="M8" s="12">
        <v>0</v>
      </c>
      <c r="N8" s="12">
        <v>5847.7</v>
      </c>
      <c r="O8" s="12">
        <v>0</v>
      </c>
      <c r="P8" s="12">
        <v>4142.97</v>
      </c>
      <c r="Q8" s="12">
        <v>1528.22</v>
      </c>
    </row>
    <row r="9" spans="2:17" ht="24" customHeight="1" x14ac:dyDescent="0.35">
      <c r="B9" s="11" t="s">
        <v>103</v>
      </c>
      <c r="C9" s="12">
        <v>0</v>
      </c>
      <c r="D9" s="12">
        <v>0</v>
      </c>
      <c r="E9" s="12">
        <v>0</v>
      </c>
      <c r="F9" s="12">
        <v>66.59</v>
      </c>
      <c r="G9" s="12">
        <v>0</v>
      </c>
      <c r="H9" s="12">
        <v>0</v>
      </c>
      <c r="I9" s="12">
        <v>0</v>
      </c>
      <c r="J9" s="12">
        <v>0</v>
      </c>
      <c r="K9" s="12">
        <v>246.94</v>
      </c>
      <c r="L9" s="12">
        <v>1503.3</v>
      </c>
      <c r="M9" s="12">
        <v>768.83</v>
      </c>
      <c r="N9" s="12">
        <v>281.79000000000002</v>
      </c>
      <c r="O9" s="12">
        <v>446.64</v>
      </c>
      <c r="P9" s="12">
        <v>573.99</v>
      </c>
      <c r="Q9" s="12">
        <v>919.94</v>
      </c>
    </row>
    <row r="10" spans="2:17" ht="24" customHeight="1" x14ac:dyDescent="0.35">
      <c r="B10" s="11" t="s">
        <v>94</v>
      </c>
      <c r="C10" s="12">
        <v>0</v>
      </c>
      <c r="D10" s="12">
        <v>502.05</v>
      </c>
      <c r="E10" s="12">
        <v>897.5</v>
      </c>
      <c r="F10" s="12">
        <v>496.34</v>
      </c>
      <c r="G10" s="12">
        <v>406.1</v>
      </c>
      <c r="H10" s="12">
        <v>515.29999999999995</v>
      </c>
      <c r="I10" s="12">
        <v>660.48</v>
      </c>
      <c r="J10" s="12">
        <v>524.82000000000005</v>
      </c>
      <c r="K10" s="12">
        <v>621.46</v>
      </c>
      <c r="L10" s="12">
        <v>529.33000000000004</v>
      </c>
      <c r="M10" s="12">
        <v>1085.42</v>
      </c>
      <c r="N10" s="12">
        <v>3104.26</v>
      </c>
      <c r="O10" s="12">
        <v>1298.3599999999999</v>
      </c>
      <c r="P10" s="12">
        <v>1116.98</v>
      </c>
      <c r="Q10" s="12">
        <v>750.21</v>
      </c>
    </row>
    <row r="11" spans="2:17" ht="24" customHeight="1" x14ac:dyDescent="0.35">
      <c r="B11" s="11" t="s">
        <v>96</v>
      </c>
      <c r="C11" s="12">
        <v>0</v>
      </c>
      <c r="D11" s="12">
        <v>0</v>
      </c>
      <c r="E11" s="12">
        <v>0</v>
      </c>
      <c r="F11" s="12">
        <v>11.48</v>
      </c>
      <c r="G11" s="12">
        <v>0</v>
      </c>
      <c r="H11" s="12">
        <v>0</v>
      </c>
      <c r="I11" s="12">
        <v>0</v>
      </c>
      <c r="J11" s="12">
        <v>0</v>
      </c>
      <c r="K11" s="12">
        <v>15.7</v>
      </c>
      <c r="L11" s="12">
        <v>155.47</v>
      </c>
      <c r="M11" s="12">
        <v>317.26</v>
      </c>
      <c r="N11" s="12">
        <v>159.44</v>
      </c>
      <c r="O11" s="12">
        <v>1079.3599999999999</v>
      </c>
      <c r="P11" s="12">
        <v>952.42</v>
      </c>
      <c r="Q11" s="12">
        <v>684.17</v>
      </c>
    </row>
    <row r="12" spans="2:17" ht="24" customHeight="1" x14ac:dyDescent="0.35">
      <c r="B12" s="11" t="s">
        <v>97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33.39</v>
      </c>
      <c r="K12" s="12">
        <v>85.66</v>
      </c>
      <c r="L12" s="12">
        <v>71.150000000000006</v>
      </c>
      <c r="M12" s="12">
        <v>222.97</v>
      </c>
      <c r="N12" s="12">
        <v>995.92</v>
      </c>
      <c r="O12" s="12">
        <v>387.11</v>
      </c>
      <c r="P12" s="12">
        <v>384.86</v>
      </c>
      <c r="Q12" s="12">
        <v>101.29</v>
      </c>
    </row>
    <row r="13" spans="2:17" ht="24" customHeight="1" x14ac:dyDescent="0.35">
      <c r="B13" s="11" t="s">
        <v>102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226.73</v>
      </c>
      <c r="M13" s="12">
        <v>93.2</v>
      </c>
      <c r="N13" s="12">
        <v>148.31</v>
      </c>
      <c r="O13" s="12">
        <v>119.87</v>
      </c>
      <c r="P13" s="12">
        <v>93.97</v>
      </c>
      <c r="Q13" s="12">
        <v>100.12</v>
      </c>
    </row>
    <row r="14" spans="2:17" ht="24" customHeight="1" x14ac:dyDescent="0.35">
      <c r="B14" s="11" t="s">
        <v>108</v>
      </c>
      <c r="C14" s="12">
        <v>0</v>
      </c>
      <c r="D14" s="12">
        <v>0</v>
      </c>
      <c r="E14" s="12">
        <v>0</v>
      </c>
      <c r="F14" s="12">
        <v>19.62</v>
      </c>
      <c r="G14" s="12">
        <v>0</v>
      </c>
      <c r="H14" s="12">
        <v>25.26</v>
      </c>
      <c r="I14" s="12">
        <v>55.91</v>
      </c>
      <c r="J14" s="12">
        <v>70.31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</row>
    <row r="15" spans="2:17" ht="24" customHeight="1" x14ac:dyDescent="0.35">
      <c r="B15" s="11" t="s">
        <v>101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39.369999999999997</v>
      </c>
      <c r="L15" s="12">
        <v>36.700000000000003</v>
      </c>
      <c r="M15" s="12">
        <v>45.06</v>
      </c>
      <c r="N15" s="12">
        <v>41.37</v>
      </c>
      <c r="O15" s="12">
        <v>3.09</v>
      </c>
      <c r="P15" s="12">
        <v>0</v>
      </c>
      <c r="Q15" s="12">
        <v>0</v>
      </c>
    </row>
    <row r="16" spans="2:17" ht="24" customHeight="1" x14ac:dyDescent="0.35">
      <c r="B16" s="11" t="s">
        <v>99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16</v>
      </c>
      <c r="O16" s="12">
        <v>12.48</v>
      </c>
      <c r="P16" s="12">
        <v>24.55</v>
      </c>
      <c r="Q16" s="12">
        <v>0</v>
      </c>
    </row>
    <row r="17" spans="2:17" ht="24" customHeight="1" x14ac:dyDescent="0.35">
      <c r="B17" s="11" t="s">
        <v>105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5.38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</row>
    <row r="18" spans="2:17" ht="24" customHeight="1" x14ac:dyDescent="0.35">
      <c r="B18" s="13" t="s">
        <v>111</v>
      </c>
      <c r="C18" s="14">
        <v>70133.77</v>
      </c>
      <c r="D18" s="14">
        <v>51472.89</v>
      </c>
      <c r="E18" s="14">
        <v>68510.5</v>
      </c>
      <c r="F18" s="14">
        <v>118677.88</v>
      </c>
      <c r="G18" s="14">
        <v>157089.54</v>
      </c>
      <c r="H18" s="14">
        <v>170600.65</v>
      </c>
      <c r="I18" s="14">
        <v>160270.99</v>
      </c>
      <c r="J18" s="14">
        <v>220791.94</v>
      </c>
      <c r="K18" s="14">
        <v>453737.61</v>
      </c>
      <c r="L18" s="14">
        <v>612726.93000000005</v>
      </c>
      <c r="M18" s="14">
        <v>611457.42000000004</v>
      </c>
      <c r="N18" s="14">
        <v>600388.63</v>
      </c>
      <c r="O18" s="14">
        <v>745982.39</v>
      </c>
      <c r="P18" s="14">
        <v>852774.13</v>
      </c>
      <c r="Q18" s="14">
        <v>901485.45</v>
      </c>
    </row>
  </sheetData>
  <pageMargins left="0.7" right="0.7" top="0.75" bottom="0.75" header="0.3" footer="0.3"/>
  <pageSetup paperSize="9" orientation="portrait" horizontalDpi="300" verticalDpi="300"/>
  <headerFooter>
    <oddHeader>&amp;C&amp;"Aptos"&amp;10&amp;K0000FF OFFICIAL&amp;1#_x000D_</oddHeader>
    <oddFooter>&amp;C_x000D_&amp;1#&amp;"Aptos"&amp;10&amp;K0000FF OFFICIAL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Q20"/>
  <sheetViews>
    <sheetView showGridLines="0" workbookViewId="0"/>
  </sheetViews>
  <sheetFormatPr defaultRowHeight="14.5" x14ac:dyDescent="0.35"/>
  <cols>
    <col min="1" max="1" width="2.7265625" bestFit="1" customWidth="1"/>
    <col min="2" max="2" width="35.7265625" bestFit="1" customWidth="1"/>
    <col min="3" max="17" width="14.7265625" bestFit="1" customWidth="1"/>
  </cols>
  <sheetData>
    <row r="1" spans="2:17" ht="30" customHeight="1" x14ac:dyDescent="0.45">
      <c r="B1" s="10" t="s">
        <v>139</v>
      </c>
    </row>
    <row r="3" spans="2:17" ht="30" customHeight="1" x14ac:dyDescent="0.35">
      <c r="B3" s="33" t="s">
        <v>77</v>
      </c>
      <c r="C3" s="34" t="s">
        <v>78</v>
      </c>
      <c r="D3" s="34" t="s">
        <v>79</v>
      </c>
      <c r="E3" s="34" t="s">
        <v>80</v>
      </c>
      <c r="F3" s="34" t="s">
        <v>81</v>
      </c>
      <c r="G3" s="34" t="s">
        <v>82</v>
      </c>
      <c r="H3" s="34" t="s">
        <v>83</v>
      </c>
      <c r="I3" s="34" t="s">
        <v>84</v>
      </c>
      <c r="J3" s="34" t="s">
        <v>85</v>
      </c>
      <c r="K3" s="34" t="s">
        <v>86</v>
      </c>
      <c r="L3" s="34" t="s">
        <v>87</v>
      </c>
      <c r="M3" s="34" t="s">
        <v>88</v>
      </c>
      <c r="N3" s="34" t="s">
        <v>89</v>
      </c>
      <c r="O3" s="34" t="s">
        <v>90</v>
      </c>
      <c r="P3" s="34" t="s">
        <v>91</v>
      </c>
      <c r="Q3" s="34" t="s">
        <v>92</v>
      </c>
    </row>
    <row r="4" spans="2:17" ht="24" customHeight="1" x14ac:dyDescent="0.35">
      <c r="B4" s="11" t="s">
        <v>93</v>
      </c>
      <c r="C4" s="12">
        <v>1443265.12</v>
      </c>
      <c r="D4" s="12">
        <v>1372425.79</v>
      </c>
      <c r="E4" s="12">
        <v>1264484.9099999999</v>
      </c>
      <c r="F4" s="12">
        <v>1169885.92</v>
      </c>
      <c r="G4" s="12">
        <v>1099661.27</v>
      </c>
      <c r="H4" s="12">
        <v>1081587.02</v>
      </c>
      <c r="I4" s="12">
        <v>1055166.05</v>
      </c>
      <c r="J4" s="12">
        <v>973436.64</v>
      </c>
      <c r="K4" s="12">
        <v>663674.75</v>
      </c>
      <c r="L4" s="12">
        <v>535210.09</v>
      </c>
      <c r="M4" s="12">
        <v>545382.5</v>
      </c>
      <c r="N4" s="12">
        <v>488070.12</v>
      </c>
      <c r="O4" s="12">
        <v>291450.01</v>
      </c>
      <c r="P4" s="12">
        <v>137905.48000000001</v>
      </c>
      <c r="Q4" s="12">
        <v>135474.38</v>
      </c>
    </row>
    <row r="5" spans="2:17" ht="24" customHeight="1" x14ac:dyDescent="0.35">
      <c r="B5" s="11" t="s">
        <v>138</v>
      </c>
      <c r="C5" s="12">
        <v>10524.28</v>
      </c>
      <c r="D5" s="12">
        <v>8050.41</v>
      </c>
      <c r="E5" s="12">
        <v>7815.24</v>
      </c>
      <c r="F5" s="12">
        <v>18280.95</v>
      </c>
      <c r="G5" s="12">
        <v>25917.96</v>
      </c>
      <c r="H5" s="12">
        <v>26916.82</v>
      </c>
      <c r="I5" s="12">
        <v>27169.73</v>
      </c>
      <c r="J5" s="12">
        <v>36803.620000000003</v>
      </c>
      <c r="K5" s="12">
        <v>70432.39</v>
      </c>
      <c r="L5" s="12">
        <v>96961.74</v>
      </c>
      <c r="M5" s="12">
        <v>92579.75</v>
      </c>
      <c r="N5" s="12">
        <v>76861.17</v>
      </c>
      <c r="O5" s="12">
        <v>103237.2</v>
      </c>
      <c r="P5" s="12">
        <v>104277.64</v>
      </c>
      <c r="Q5" s="12">
        <v>79757.58</v>
      </c>
    </row>
    <row r="6" spans="2:17" ht="24" customHeight="1" x14ac:dyDescent="0.35">
      <c r="B6" s="11" t="s">
        <v>95</v>
      </c>
      <c r="C6" s="12">
        <v>0</v>
      </c>
      <c r="D6" s="12">
        <v>0</v>
      </c>
      <c r="E6" s="12">
        <v>15255.54</v>
      </c>
      <c r="F6" s="12">
        <v>18905.080000000002</v>
      </c>
      <c r="G6" s="12">
        <v>17486.96</v>
      </c>
      <c r="H6" s="12">
        <v>14642.74</v>
      </c>
      <c r="I6" s="12">
        <v>14755.73</v>
      </c>
      <c r="J6" s="12">
        <v>8034.73</v>
      </c>
      <c r="K6" s="12">
        <v>8124.72</v>
      </c>
      <c r="L6" s="12">
        <v>14476.23</v>
      </c>
      <c r="M6" s="12">
        <v>17038.68</v>
      </c>
      <c r="N6" s="12">
        <v>13071.22</v>
      </c>
      <c r="O6" s="12">
        <v>8528.67</v>
      </c>
      <c r="P6" s="12">
        <v>8170.28</v>
      </c>
      <c r="Q6" s="12">
        <v>6696.75</v>
      </c>
    </row>
    <row r="7" spans="2:17" ht="24" customHeight="1" x14ac:dyDescent="0.35">
      <c r="B7" s="11" t="s">
        <v>94</v>
      </c>
      <c r="C7" s="12">
        <v>0</v>
      </c>
      <c r="D7" s="12">
        <v>1333.08</v>
      </c>
      <c r="E7" s="12">
        <v>2073.91</v>
      </c>
      <c r="F7" s="12">
        <v>3654.87</v>
      </c>
      <c r="G7" s="12">
        <v>4744.3500000000004</v>
      </c>
      <c r="H7" s="12">
        <v>5185.3</v>
      </c>
      <c r="I7" s="12">
        <v>6273.68</v>
      </c>
      <c r="J7" s="12">
        <v>3915.33</v>
      </c>
      <c r="K7" s="12">
        <v>5049.8500000000004</v>
      </c>
      <c r="L7" s="12">
        <v>2128.09</v>
      </c>
      <c r="M7" s="12">
        <v>1727.3</v>
      </c>
      <c r="N7" s="12">
        <v>1713.54</v>
      </c>
      <c r="O7" s="12">
        <v>1565.35</v>
      </c>
      <c r="P7" s="12">
        <v>1323.07</v>
      </c>
      <c r="Q7" s="12">
        <v>3524.9</v>
      </c>
    </row>
    <row r="8" spans="2:17" ht="24" customHeight="1" x14ac:dyDescent="0.35">
      <c r="B8" s="11" t="s">
        <v>97</v>
      </c>
      <c r="C8" s="12">
        <v>0</v>
      </c>
      <c r="D8" s="12">
        <v>0</v>
      </c>
      <c r="E8" s="12">
        <v>333.29</v>
      </c>
      <c r="F8" s="12">
        <v>781.87</v>
      </c>
      <c r="G8" s="12">
        <v>983.13</v>
      </c>
      <c r="H8" s="12">
        <v>1651.36</v>
      </c>
      <c r="I8" s="12">
        <v>1269.67</v>
      </c>
      <c r="J8" s="12">
        <v>1739.21</v>
      </c>
      <c r="K8" s="12">
        <v>1856.63</v>
      </c>
      <c r="L8" s="12">
        <v>1055.4100000000001</v>
      </c>
      <c r="M8" s="12">
        <v>887.27</v>
      </c>
      <c r="N8" s="12">
        <v>839.77</v>
      </c>
      <c r="O8" s="12">
        <v>765.65</v>
      </c>
      <c r="P8" s="12">
        <v>431.42</v>
      </c>
      <c r="Q8" s="12">
        <v>1087.8699999999999</v>
      </c>
    </row>
    <row r="9" spans="2:17" ht="24" customHeight="1" x14ac:dyDescent="0.35">
      <c r="B9" s="11" t="s">
        <v>99</v>
      </c>
      <c r="C9" s="12">
        <v>0</v>
      </c>
      <c r="D9" s="12">
        <v>19.920000000000002</v>
      </c>
      <c r="E9" s="12">
        <v>0</v>
      </c>
      <c r="F9" s="12">
        <v>0</v>
      </c>
      <c r="G9" s="12">
        <v>0</v>
      </c>
      <c r="H9" s="12">
        <v>15.29</v>
      </c>
      <c r="I9" s="12">
        <v>107.45</v>
      </c>
      <c r="J9" s="12">
        <v>34.26</v>
      </c>
      <c r="K9" s="12">
        <v>61.04</v>
      </c>
      <c r="L9" s="12">
        <v>0</v>
      </c>
      <c r="M9" s="12">
        <v>15.87</v>
      </c>
      <c r="N9" s="12">
        <v>31.01</v>
      </c>
      <c r="O9" s="12">
        <v>239.31</v>
      </c>
      <c r="P9" s="12">
        <v>282.33</v>
      </c>
      <c r="Q9" s="12">
        <v>472.54</v>
      </c>
    </row>
    <row r="10" spans="2:17" ht="24" customHeight="1" x14ac:dyDescent="0.35">
      <c r="B10" s="11" t="s">
        <v>98</v>
      </c>
      <c r="C10" s="12">
        <v>0</v>
      </c>
      <c r="D10" s="12">
        <v>0</v>
      </c>
      <c r="E10" s="12">
        <v>87.33</v>
      </c>
      <c r="F10" s="12">
        <v>118.36</v>
      </c>
      <c r="G10" s="12">
        <v>72</v>
      </c>
      <c r="H10" s="12">
        <v>1.94</v>
      </c>
      <c r="I10" s="12">
        <v>5.64</v>
      </c>
      <c r="J10" s="12">
        <v>4.76</v>
      </c>
      <c r="K10" s="12">
        <v>5.83</v>
      </c>
      <c r="L10" s="12">
        <v>3.47</v>
      </c>
      <c r="M10" s="12">
        <v>93.26</v>
      </c>
      <c r="N10" s="12">
        <v>233.44</v>
      </c>
      <c r="O10" s="12">
        <v>180.97</v>
      </c>
      <c r="P10" s="12">
        <v>29.54</v>
      </c>
      <c r="Q10" s="12">
        <v>443.66</v>
      </c>
    </row>
    <row r="11" spans="2:17" ht="24" customHeight="1" x14ac:dyDescent="0.35">
      <c r="B11" s="11" t="s">
        <v>101</v>
      </c>
      <c r="C11" s="12">
        <v>0</v>
      </c>
      <c r="D11" s="12">
        <v>0</v>
      </c>
      <c r="E11" s="12">
        <v>91.29</v>
      </c>
      <c r="F11" s="12">
        <v>92.66</v>
      </c>
      <c r="G11" s="12">
        <v>778.72</v>
      </c>
      <c r="H11" s="12">
        <v>892.73</v>
      </c>
      <c r="I11" s="12">
        <v>813.73</v>
      </c>
      <c r="J11" s="12">
        <v>702.87</v>
      </c>
      <c r="K11" s="12">
        <v>598.32000000000005</v>
      </c>
      <c r="L11" s="12">
        <v>283.24</v>
      </c>
      <c r="M11" s="12">
        <v>375.92</v>
      </c>
      <c r="N11" s="12">
        <v>334.75</v>
      </c>
      <c r="O11" s="12">
        <v>326.64</v>
      </c>
      <c r="P11" s="12">
        <v>353.12</v>
      </c>
      <c r="Q11" s="12">
        <v>296.88</v>
      </c>
    </row>
    <row r="12" spans="2:17" ht="24" customHeight="1" x14ac:dyDescent="0.35">
      <c r="B12" s="11" t="s">
        <v>96</v>
      </c>
      <c r="C12" s="12">
        <v>0</v>
      </c>
      <c r="D12" s="12">
        <v>8</v>
      </c>
      <c r="E12" s="12">
        <v>37.25</v>
      </c>
      <c r="F12" s="12">
        <v>119.12</v>
      </c>
      <c r="G12" s="12">
        <v>283.49</v>
      </c>
      <c r="H12" s="12">
        <v>662.65</v>
      </c>
      <c r="I12" s="12">
        <v>1154.94</v>
      </c>
      <c r="J12" s="12">
        <v>4962.07</v>
      </c>
      <c r="K12" s="12">
        <v>6285.83</v>
      </c>
      <c r="L12" s="12">
        <v>8230.4599999999991</v>
      </c>
      <c r="M12" s="12">
        <v>3199.19</v>
      </c>
      <c r="N12" s="12">
        <v>3698.46</v>
      </c>
      <c r="O12" s="12">
        <v>2006.69</v>
      </c>
      <c r="P12" s="12">
        <v>1503.99</v>
      </c>
      <c r="Q12" s="12">
        <v>205</v>
      </c>
    </row>
    <row r="13" spans="2:17" ht="24" customHeight="1" x14ac:dyDescent="0.35">
      <c r="B13" s="11" t="s">
        <v>100</v>
      </c>
      <c r="C13" s="12">
        <v>0</v>
      </c>
      <c r="D13" s="12">
        <v>288.75</v>
      </c>
      <c r="E13" s="12">
        <v>569.26</v>
      </c>
      <c r="F13" s="12">
        <v>541.89</v>
      </c>
      <c r="G13" s="12">
        <v>337.92</v>
      </c>
      <c r="H13" s="12">
        <v>204.51</v>
      </c>
      <c r="I13" s="12">
        <v>200.42</v>
      </c>
      <c r="J13" s="12">
        <v>110.18</v>
      </c>
      <c r="K13" s="12">
        <v>329.69</v>
      </c>
      <c r="L13" s="12">
        <v>516.92999999999995</v>
      </c>
      <c r="M13" s="12">
        <v>129.15</v>
      </c>
      <c r="N13" s="12">
        <v>201.05</v>
      </c>
      <c r="O13" s="12">
        <v>212.2</v>
      </c>
      <c r="P13" s="12">
        <v>5.01</v>
      </c>
      <c r="Q13" s="12">
        <v>124.54</v>
      </c>
    </row>
    <row r="14" spans="2:17" ht="24" customHeight="1" x14ac:dyDescent="0.35">
      <c r="B14" s="11" t="s">
        <v>103</v>
      </c>
      <c r="C14" s="12">
        <v>0</v>
      </c>
      <c r="D14" s="12">
        <v>24.6</v>
      </c>
      <c r="E14" s="12">
        <v>47.8</v>
      </c>
      <c r="F14" s="12">
        <v>36.49</v>
      </c>
      <c r="G14" s="12">
        <v>33.42</v>
      </c>
      <c r="H14" s="12">
        <v>35.94</v>
      </c>
      <c r="I14" s="12">
        <v>36.96</v>
      </c>
      <c r="J14" s="12">
        <v>55.08</v>
      </c>
      <c r="K14" s="12">
        <v>84.92</v>
      </c>
      <c r="L14" s="12">
        <v>58.36</v>
      </c>
      <c r="M14" s="12">
        <v>103.14</v>
      </c>
      <c r="N14" s="12">
        <v>74.19</v>
      </c>
      <c r="O14" s="12">
        <v>52.53</v>
      </c>
      <c r="P14" s="12">
        <v>45.89</v>
      </c>
      <c r="Q14" s="12">
        <v>53.89</v>
      </c>
    </row>
    <row r="15" spans="2:17" ht="24" customHeight="1" x14ac:dyDescent="0.35">
      <c r="B15" s="11" t="s">
        <v>102</v>
      </c>
      <c r="C15" s="12">
        <v>0</v>
      </c>
      <c r="D15" s="12">
        <v>2.46</v>
      </c>
      <c r="E15" s="12">
        <v>0</v>
      </c>
      <c r="F15" s="12">
        <v>1.22</v>
      </c>
      <c r="G15" s="12">
        <v>200.69</v>
      </c>
      <c r="H15" s="12">
        <v>1.06</v>
      </c>
      <c r="I15" s="12">
        <v>1.63</v>
      </c>
      <c r="J15" s="12">
        <v>1662.16</v>
      </c>
      <c r="K15" s="12">
        <v>1636.09</v>
      </c>
      <c r="L15" s="12">
        <v>449.36</v>
      </c>
      <c r="M15" s="12">
        <v>1537.55</v>
      </c>
      <c r="N15" s="12">
        <v>209.34</v>
      </c>
      <c r="O15" s="12">
        <v>98.39</v>
      </c>
      <c r="P15" s="12">
        <v>95.79</v>
      </c>
      <c r="Q15" s="12">
        <v>37.03</v>
      </c>
    </row>
    <row r="16" spans="2:17" ht="24" customHeight="1" x14ac:dyDescent="0.35">
      <c r="B16" s="11" t="s">
        <v>104</v>
      </c>
      <c r="C16" s="12">
        <v>0</v>
      </c>
      <c r="D16" s="12">
        <v>0</v>
      </c>
      <c r="E16" s="12">
        <v>32.67</v>
      </c>
      <c r="F16" s="12">
        <v>60.29</v>
      </c>
      <c r="G16" s="12">
        <v>36.18</v>
      </c>
      <c r="H16" s="12">
        <v>4.24</v>
      </c>
      <c r="I16" s="12">
        <v>2.4</v>
      </c>
      <c r="J16" s="12">
        <v>0</v>
      </c>
      <c r="K16" s="12">
        <v>0</v>
      </c>
      <c r="L16" s="12">
        <v>33.06</v>
      </c>
      <c r="M16" s="12">
        <v>70.84</v>
      </c>
      <c r="N16" s="12">
        <v>123.33</v>
      </c>
      <c r="O16" s="12">
        <v>55.88</v>
      </c>
      <c r="P16" s="12">
        <v>4.9400000000000004</v>
      </c>
      <c r="Q16" s="12">
        <v>1</v>
      </c>
    </row>
    <row r="17" spans="2:17" ht="24" customHeight="1" x14ac:dyDescent="0.35">
      <c r="B17" s="11" t="s">
        <v>106</v>
      </c>
      <c r="C17" s="12">
        <v>0</v>
      </c>
      <c r="D17" s="12">
        <v>0</v>
      </c>
      <c r="E17" s="12">
        <v>0.21</v>
      </c>
      <c r="F17" s="12">
        <v>0.24</v>
      </c>
      <c r="G17" s="12">
        <v>0.54</v>
      </c>
      <c r="H17" s="12">
        <v>0.42</v>
      </c>
      <c r="I17" s="12">
        <v>0.53</v>
      </c>
      <c r="J17" s="12">
        <v>0.44</v>
      </c>
      <c r="K17" s="12">
        <v>0.47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</row>
    <row r="18" spans="2:17" ht="24" customHeight="1" x14ac:dyDescent="0.35">
      <c r="B18" s="11" t="s">
        <v>108</v>
      </c>
      <c r="C18" s="12">
        <v>0</v>
      </c>
      <c r="D18" s="12">
        <v>0</v>
      </c>
      <c r="E18" s="12">
        <v>0</v>
      </c>
      <c r="F18" s="12">
        <v>0.14000000000000001</v>
      </c>
      <c r="G18" s="12">
        <v>0</v>
      </c>
      <c r="H18" s="12">
        <v>0</v>
      </c>
      <c r="I18" s="12">
        <v>0</v>
      </c>
      <c r="J18" s="12">
        <v>5.96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</row>
    <row r="19" spans="2:17" ht="24" customHeight="1" x14ac:dyDescent="0.35">
      <c r="B19" s="11" t="s">
        <v>107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4.3600000000000003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</row>
    <row r="20" spans="2:17" ht="24" customHeight="1" x14ac:dyDescent="0.35">
      <c r="B20" s="13" t="s">
        <v>111</v>
      </c>
      <c r="C20" s="14">
        <v>1453789.4</v>
      </c>
      <c r="D20" s="14">
        <v>1382153.01</v>
      </c>
      <c r="E20" s="14">
        <v>1290828.7</v>
      </c>
      <c r="F20" s="14">
        <v>1212479.1000000001</v>
      </c>
      <c r="G20" s="14">
        <v>1150536.6299999999</v>
      </c>
      <c r="H20" s="14">
        <v>1131806.3799999999</v>
      </c>
      <c r="I20" s="14">
        <v>1106958.56</v>
      </c>
      <c r="J20" s="14">
        <v>1031467.31</v>
      </c>
      <c r="K20" s="14">
        <v>758140.53</v>
      </c>
      <c r="L20" s="14">
        <v>659406.43999999994</v>
      </c>
      <c r="M20" s="14">
        <v>663140.42000000004</v>
      </c>
      <c r="N20" s="14">
        <v>585461.39</v>
      </c>
      <c r="O20" s="14">
        <v>408719.49</v>
      </c>
      <c r="P20" s="14">
        <v>254428.5</v>
      </c>
      <c r="Q20" s="14">
        <v>228176.02</v>
      </c>
    </row>
  </sheetData>
  <pageMargins left="0.7" right="0.7" top="0.75" bottom="0.75" header="0.3" footer="0.3"/>
  <pageSetup paperSize="9" orientation="portrait" horizontalDpi="300" verticalDpi="300"/>
  <headerFooter>
    <oddHeader>&amp;C&amp;"Aptos"&amp;10&amp;K0000FF OFFICIAL&amp;1#_x000D_</oddHeader>
    <oddFooter>&amp;C_x000D_&amp;1#&amp;"Aptos"&amp;10&amp;K0000FF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Version</vt:lpstr>
      <vt:lpstr>Contents</vt:lpstr>
      <vt:lpstr>Table 1A</vt:lpstr>
      <vt:lpstr>Table 1B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2026-10-26T11:56:16Z</dcterms:created>
  <dcterms:modified xsi:type="dcterms:W3CDTF">2026-10-26T11:56:29Z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4fd52f-9814-4cae-aa53-0ea7b16cd381_Enabled">
    <vt:lpwstr>true</vt:lpwstr>
  </property>
  <property fmtid="{D5CDD505-2E9C-101B-9397-08002B2CF9AE}" pid="3" name="MSIP_Label_ea4fd52f-9814-4cae-aa53-0ea7b16cd381_SetDate">
    <vt:lpwstr>2026-10-26T11:56:29Z</vt:lpwstr>
  </property>
  <property fmtid="{D5CDD505-2E9C-101B-9397-08002B2CF9AE}" pid="4" name="MSIP_Label_ea4fd52f-9814-4cae-aa53-0ea7b16cd381_Method">
    <vt:lpwstr>Privileged</vt:lpwstr>
  </property>
  <property fmtid="{D5CDD505-2E9C-101B-9397-08002B2CF9AE}" pid="5" name="MSIP_Label_ea4fd52f-9814-4cae-aa53-0ea7b16cd381_Name">
    <vt:lpwstr>Official General</vt:lpwstr>
  </property>
  <property fmtid="{D5CDD505-2E9C-101B-9397-08002B2CF9AE}" pid="6" name="MSIP_Label_ea4fd52f-9814-4cae-aa53-0ea7b16cd381_SiteId">
    <vt:lpwstr>5cf26d65-cf46-4c72-ba82-7577d9c2d7ab</vt:lpwstr>
  </property>
  <property fmtid="{D5CDD505-2E9C-101B-9397-08002B2CF9AE}" pid="7" name="MSIP_Label_ea4fd52f-9814-4cae-aa53-0ea7b16cd381_ActionId">
    <vt:lpwstr>9e30a19b-0102-4548-9901-5a7948aaad74</vt:lpwstr>
  </property>
  <property fmtid="{D5CDD505-2E9C-101B-9397-08002B2CF9AE}" pid="8" name="MSIP_Label_ea4fd52f-9814-4cae-aa53-0ea7b16cd381_ContentBits">
    <vt:lpwstr>3</vt:lpwstr>
  </property>
  <property fmtid="{D5CDD505-2E9C-101B-9397-08002B2CF9AE}" pid="9" name="MSIP_Label_ea4fd52f-9814-4cae-aa53-0ea7b16cd381_Tag">
    <vt:lpwstr>10, 0, 1, 1</vt:lpwstr>
  </property>
</Properties>
</file>